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uto" sheetId="1" r:id="rId1"/>
    <sheet name="Noten" sheetId="2" r:id="rId2"/>
    <sheet name="Wetter" sheetId="3" r:id="rId3"/>
    <sheet name="KK" sheetId="4" r:id="rId4"/>
    <sheet name="Auto-Lös" sheetId="5" r:id="rId5"/>
    <sheet name="Noten-Lös" sheetId="6" r:id="rId6"/>
    <sheet name="Wetter-Lös" sheetId="7" r:id="rId7"/>
    <sheet name="KK-Lös" sheetId="8" r:id="rId8"/>
  </sheets>
  <definedNames>
    <definedName name="_xlnm.Print_Area" localSheetId="2">'Wetter'!$A$5:$G$35</definedName>
    <definedName name="_xlnm.Print_Titles" localSheetId="2">'Wetter'!$5:$5</definedName>
    <definedName name="CRITERIA" localSheetId="2">'Wetter'!#REF!</definedName>
  </definedNames>
  <calcPr fullCalcOnLoad="1"/>
</workbook>
</file>

<file path=xl/comments1.xml><?xml version="1.0" encoding="utf-8"?>
<comments xmlns="http://schemas.openxmlformats.org/spreadsheetml/2006/main">
  <authors>
    <author>Philipp Senti</author>
  </authors>
  <commentList>
    <comment ref="I1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Beantworten Sie die Fragen zur Datenbank-Liste. Wählen Sie selbst ein geeignetes Hilfsmittel.</t>
        </r>
      </text>
    </comment>
  </commentList>
</comments>
</file>

<file path=xl/comments2.xml><?xml version="1.0" encoding="utf-8"?>
<comments xmlns="http://schemas.openxmlformats.org/spreadsheetml/2006/main">
  <authors>
    <author>Philipp Senti</author>
  </authors>
  <commentList>
    <comment ref="H12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Berechnen Sie für jedeN SchülerIn die geforderten Werte. Im Feld Bestanden soll stehen "ja" oder "nein".</t>
        </r>
      </text>
    </comment>
    <comment ref="D20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Erstellen Sie jeweils eine Formel, die die Frage mit einer auch für geänderte Daten richtigen Lösung beantwortet.</t>
        </r>
      </text>
    </comment>
  </commentList>
</comments>
</file>

<file path=xl/comments3.xml><?xml version="1.0" encoding="utf-8"?>
<comments xmlns="http://schemas.openxmlformats.org/spreadsheetml/2006/main">
  <authors>
    <author>Philipp Senti</author>
  </authors>
  <commentList>
    <comment ref="G2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Erstellen Sie ein Diagramm über das Wetter im November, das die Temperatur als rote Linie und den Regen als blaue Säulen sinnvoll darstellt.</t>
        </r>
      </text>
    </comment>
  </commentList>
</comments>
</file>

<file path=xl/comments4.xml><?xml version="1.0" encoding="utf-8"?>
<comments xmlns="http://schemas.openxmlformats.org/spreadsheetml/2006/main">
  <authors>
    <author>Philipp Senti</author>
  </authors>
  <commentList>
    <comment ref="A10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Berechnen Sie in dieser Zeile die Monatsprämien aufgrund der Grundprämie und den Prämienrabatten.
</t>
        </r>
      </text>
    </comment>
    <comment ref="A12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Erstellen Sie eine Liste möglicher Arztkosten, beginnend bei SFr. 0.-, mit der oben genannten Abstufung.</t>
        </r>
      </text>
    </comment>
    <comment ref="B12" authorId="0">
      <text>
        <r>
          <rPr>
            <b/>
            <sz val="8"/>
            <rFont val="Tahoma"/>
            <family val="0"/>
          </rPr>
          <t>Philipp Senti:</t>
        </r>
        <r>
          <rPr>
            <sz val="8"/>
            <rFont val="Tahoma"/>
            <family val="0"/>
          </rPr>
          <t xml:space="preserve">
Suchen Sie eine einzige Formel, die die Gesamt-Kosten pro Jahr unter Berücksichtigung aller Angaben berechnet. Die Formel kopieren Sie dann in alle Zellen von B12 bis F32.</t>
        </r>
      </text>
    </comment>
  </commentList>
</comments>
</file>

<file path=xl/sharedStrings.xml><?xml version="1.0" encoding="utf-8"?>
<sst xmlns="http://schemas.openxmlformats.org/spreadsheetml/2006/main" count="952" uniqueCount="127">
  <si>
    <t>Arztkosten</t>
  </si>
  <si>
    <t>Franchise</t>
  </si>
  <si>
    <t>Gesamt-Gesundheitskosten pro Jahr</t>
  </si>
  <si>
    <t>Krankenkassen-Prämien</t>
  </si>
  <si>
    <t>Gewünschte Abstufung der Arztkosten :</t>
  </si>
  <si>
    <t>Selbstbehalt bei allen anfallenden Arztkosten :</t>
  </si>
  <si>
    <t>Prämienrabatt</t>
  </si>
  <si>
    <t>Jahresprämie</t>
  </si>
  <si>
    <t>Vorgaben</t>
  </si>
  <si>
    <t>Lösung</t>
  </si>
  <si>
    <t>Monatsprämie</t>
  </si>
  <si>
    <t>Monatliche Grundprämie (bei Franchise von SFr. 230.-) :</t>
  </si>
  <si>
    <t>November 1993</t>
  </si>
  <si>
    <t>Schnitt</t>
  </si>
  <si>
    <t>Maximum</t>
  </si>
  <si>
    <t>Minimum</t>
  </si>
  <si>
    <t>Datum</t>
  </si>
  <si>
    <t>Wochentag</t>
  </si>
  <si>
    <t>Temperatur</t>
  </si>
  <si>
    <t>Druck</t>
  </si>
  <si>
    <t>Regen</t>
  </si>
  <si>
    <t>Sonne</t>
  </si>
  <si>
    <t>Pegel</t>
  </si>
  <si>
    <t>KandidatIn</t>
  </si>
  <si>
    <t>Kriterien</t>
  </si>
  <si>
    <t>Schnitt &lt;</t>
  </si>
  <si>
    <t>Anita</t>
  </si>
  <si>
    <t>Barbara</t>
  </si>
  <si>
    <t>Corinne</t>
  </si>
  <si>
    <t>Delia</t>
  </si>
  <si>
    <t>Erich</t>
  </si>
  <si>
    <t>Fabio</t>
  </si>
  <si>
    <t>Gunther</t>
  </si>
  <si>
    <t>Geschlecht</t>
  </si>
  <si>
    <t>w</t>
  </si>
  <si>
    <t>m</t>
  </si>
  <si>
    <t>Mathematik</t>
  </si>
  <si>
    <t>Deutsch</t>
  </si>
  <si>
    <t>Englisch</t>
  </si>
  <si>
    <t>Französisch</t>
  </si>
  <si>
    <t>Mensch &amp; Umwelt</t>
  </si>
  <si>
    <t>Anzahl ungenügend</t>
  </si>
  <si>
    <t>Summe ungenügend</t>
  </si>
  <si>
    <t>Abweichung</t>
  </si>
  <si>
    <t>Bestanden</t>
  </si>
  <si>
    <t>Haben Anita und Barbara bestanden ?</t>
  </si>
  <si>
    <t>Hat Anita oder Barbara bestanden ?</t>
  </si>
  <si>
    <t>Wer von Anita und Barbara hat bestanden ?</t>
  </si>
  <si>
    <t>Hat die Mehrheit oder die Minderheit bestanden ?</t>
  </si>
  <si>
    <t>Anzahl Kandidaten (m)</t>
  </si>
  <si>
    <t>Notenschnitt der Kandidatinnen im Englisch</t>
  </si>
  <si>
    <t>Notenspiegel</t>
  </si>
  <si>
    <t>Spezifische Fragen</t>
  </si>
  <si>
    <t>&lt;4.0</t>
  </si>
  <si>
    <t>Schnitt &gt;</t>
  </si>
  <si>
    <t>Noten</t>
  </si>
  <si>
    <t>maximal</t>
  </si>
  <si>
    <t>und dazu</t>
  </si>
  <si>
    <t>Code</t>
  </si>
  <si>
    <t>Marke</t>
  </si>
  <si>
    <t>Modell</t>
  </si>
  <si>
    <t>Ladung</t>
  </si>
  <si>
    <t>Farbe</t>
  </si>
  <si>
    <t>Filiale</t>
  </si>
  <si>
    <t>km</t>
  </si>
  <si>
    <t>BMW-01</t>
  </si>
  <si>
    <t>BMW</t>
  </si>
  <si>
    <t>520 touring</t>
  </si>
  <si>
    <t>blau</t>
  </si>
  <si>
    <t>Basel</t>
  </si>
  <si>
    <t>schwarz</t>
  </si>
  <si>
    <t>BMW-02</t>
  </si>
  <si>
    <t>323 i</t>
  </si>
  <si>
    <t>rot</t>
  </si>
  <si>
    <t>FORD-01</t>
  </si>
  <si>
    <t>Ford</t>
  </si>
  <si>
    <t>Transit</t>
  </si>
  <si>
    <t>weiss</t>
  </si>
  <si>
    <t>FORD-02</t>
  </si>
  <si>
    <t>Mondeo t</t>
  </si>
  <si>
    <t>grün</t>
  </si>
  <si>
    <t>FORD-03</t>
  </si>
  <si>
    <t>Sierra 2.0</t>
  </si>
  <si>
    <t>silber</t>
  </si>
  <si>
    <t>OPEL-01</t>
  </si>
  <si>
    <t>Opel</t>
  </si>
  <si>
    <t>Corsa 1.4</t>
  </si>
  <si>
    <t>OPEL-02</t>
  </si>
  <si>
    <t>Astra kombi</t>
  </si>
  <si>
    <t>AUDI-01</t>
  </si>
  <si>
    <t>Audi</t>
  </si>
  <si>
    <t>TT</t>
  </si>
  <si>
    <t>Bern</t>
  </si>
  <si>
    <t>Genf</t>
  </si>
  <si>
    <t>Lausanne</t>
  </si>
  <si>
    <t>Lugano</t>
  </si>
  <si>
    <t>Luzern</t>
  </si>
  <si>
    <t>Winterthur</t>
  </si>
  <si>
    <t>Zürich</t>
  </si>
  <si>
    <t>Auto-Verleih Pannenmann</t>
  </si>
  <si>
    <t>Wie viele ...</t>
  </si>
  <si>
    <t>Opel gibt es insgesamt ?</t>
  </si>
  <si>
    <t>Fahrzeuge haben weniger als 40'000 km ?</t>
  </si>
  <si>
    <t>BMW sind schwarz ?</t>
  </si>
  <si>
    <t>Filialen gibt es ingesamt ?</t>
  </si>
  <si>
    <t>Fahrzeuge haben kein t (oder T) im Modellnamen ?</t>
  </si>
  <si>
    <t>Ford haben ein i im Modellnamen ?</t>
  </si>
  <si>
    <t>Wie gross ist ...</t>
  </si>
  <si>
    <t>die mittlere Zuladung aller blauen Fahrzeuge ?</t>
  </si>
  <si>
    <t>die Summe der Plätze aller Ford ?</t>
  </si>
  <si>
    <t>die höchste km-Zahl eines Opel ?</t>
  </si>
  <si>
    <t>die kleinste Zuladung eines Autos von Genf ?</t>
  </si>
  <si>
    <t>Wie viele weisse oder schwarze Autos haben mindestens 20'500 km ?</t>
  </si>
  <si>
    <t>Komplexere Fragen</t>
  </si>
  <si>
    <t>In welcher Filiale ist die mittlere km-Zahl der Fahrzeuge am geringsten ?</t>
  </si>
  <si>
    <t>Von welcher Automarke kann man die meisten Fahrzeuge in der gleichen Farbe mieten ?</t>
  </si>
  <si>
    <t>Die Fahrzeuge welcher Farbe bieten zusammen gezählt am meisten Plätze an ?</t>
  </si>
  <si>
    <t>In welcher Filiale haben die schwarzen BMW durchschnittlich am wenigsten km ?</t>
  </si>
  <si>
    <t>530</t>
  </si>
  <si>
    <t>Fahrzeuge haben weniger als 5 Plätze ?</t>
  </si>
  <si>
    <t>Welche Farbe kommt bei den Fahrzeugen mit 20'000 bis 40'000 km am meisten vor ?</t>
  </si>
  <si>
    <t>BMW-03</t>
  </si>
  <si>
    <t>Datensätze hat die gesamte Liste ?</t>
  </si>
  <si>
    <t>27.867.65</t>
  </si>
  <si>
    <t>Pl</t>
  </si>
  <si>
    <t>Ford weiss</t>
  </si>
  <si>
    <t>Wie viele Prozent der Fahrzeuge in blau kommen aus dem Hause Opel ?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</si>
</sst>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"/>
    <numFmt numFmtId="171" formatCode="0.0"/>
    <numFmt numFmtId="172" formatCode="dd"/>
    <numFmt numFmtId="173" formatCode="yyyy"/>
    <numFmt numFmtId="174" formatCode="_-* #,##0.00\ _F_r_._-;\-* #,##0.00\ _F_r_._-;_-* &quot;-&quot;??\ _F_r_._-;_-@_-"/>
    <numFmt numFmtId="175" formatCode="General_)"/>
    <numFmt numFmtId="176" formatCode="0\ &quot;° C&quot;"/>
    <numFmt numFmtId="177" formatCode="0\ &quot;°C&quot;"/>
    <numFmt numFmtId="178" formatCode="0\ &quot;hPa&quot;"/>
    <numFmt numFmtId="179" formatCode="0\ &quot;mm&quot;"/>
    <numFmt numFmtId="180" formatCode="0\ &quot;h&quot;"/>
    <numFmt numFmtId="181" formatCode="0\ &quot;cm&quot;"/>
    <numFmt numFmtId="182" formatCode="0.0\ &quot;°C&quot;"/>
    <numFmt numFmtId="183" formatCode="0.00\ &quot;°C&quot;"/>
    <numFmt numFmtId="184" formatCode="0.0\ &quot;hPa&quot;"/>
    <numFmt numFmtId="185" formatCode="0.0\ &quot;mm&quot;"/>
    <numFmt numFmtId="186" formatCode="0.0\ &quot;h&quot;"/>
    <numFmt numFmtId="187" formatCode="0.0\ &quot;cm&quot;"/>
    <numFmt numFmtId="188" formatCode="d/m/yy"/>
    <numFmt numFmtId="189" formatCode="_ &quot;SFr.&quot;\ * #,##0.000_ ;_ &quot;SFr.&quot;\ * \-#,##0.000_ ;_ &quot;SFr.&quot;\ * &quot;-&quot;??_ ;_ @_ "/>
    <numFmt numFmtId="190" formatCode="_ &quot;SFr.&quot;\ * #,##0.0_ ;_ &quot;SFr.&quot;\ * \-#,##0.0_ ;_ &quot;SFr.&quot;\ * &quot;-&quot;??_ ;_ @_ "/>
    <numFmt numFmtId="191" formatCode="_ &quot;SFr.&quot;\ * #,##0_ ;_ &quot;SFr.&quot;\ * \-#,##0_ ;_ &quot;SFr.&quot;\ * &quot;-&quot;??_ ;_ @_ "/>
  </numFmts>
  <fonts count="1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22"/>
      <color indexed="9"/>
      <name val="Arial MT Condensed Light"/>
      <family val="2"/>
    </font>
    <font>
      <sz val="10"/>
      <name val="Arial MT Condensed Light"/>
      <family val="2"/>
    </font>
    <font>
      <sz val="11"/>
      <name val="Arial MT Condensed Light"/>
      <family val="2"/>
    </font>
    <font>
      <b/>
      <sz val="11"/>
      <color indexed="9"/>
      <name val="Arial MT Condensed Light"/>
      <family val="2"/>
    </font>
    <font>
      <b/>
      <sz val="22"/>
      <name val="Arial MT Condensed Light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2" fillId="0" borderId="0" xfId="22" applyFont="1" applyAlignment="1">
      <alignment/>
    </xf>
    <xf numFmtId="169" fontId="2" fillId="2" borderId="0" xfId="22" applyFont="1" applyFill="1" applyAlignment="1">
      <alignment/>
    </xf>
    <xf numFmtId="169" fontId="2" fillId="0" borderId="0" xfId="22" applyFont="1" applyBorder="1" applyAlignment="1">
      <alignment/>
    </xf>
    <xf numFmtId="169" fontId="6" fillId="0" borderId="0" xfId="22" applyFont="1" applyAlignment="1">
      <alignment/>
    </xf>
    <xf numFmtId="169" fontId="2" fillId="2" borderId="0" xfId="22" applyFont="1" applyFill="1" applyBorder="1" applyAlignment="1">
      <alignment/>
    </xf>
    <xf numFmtId="169" fontId="5" fillId="3" borderId="0" xfId="22" applyFont="1" applyFill="1" applyBorder="1" applyAlignment="1">
      <alignment/>
    </xf>
    <xf numFmtId="169" fontId="2" fillId="3" borderId="0" xfId="22" applyFont="1" applyFill="1" applyBorder="1" applyAlignment="1">
      <alignment/>
    </xf>
    <xf numFmtId="169" fontId="2" fillId="0" borderId="0" xfId="22" applyFont="1" applyFill="1" applyBorder="1" applyAlignment="1">
      <alignment/>
    </xf>
    <xf numFmtId="9" fontId="2" fillId="2" borderId="0" xfId="22" applyNumberFormat="1" applyFont="1" applyFill="1" applyBorder="1" applyAlignment="1">
      <alignment/>
    </xf>
    <xf numFmtId="9" fontId="2" fillId="2" borderId="0" xfId="19" applyFont="1" applyFill="1" applyBorder="1" applyAlignment="1">
      <alignment/>
    </xf>
    <xf numFmtId="169" fontId="6" fillId="0" borderId="0" xfId="22" applyFont="1" applyAlignment="1">
      <alignment horizontal="right"/>
    </xf>
    <xf numFmtId="0" fontId="13" fillId="0" borderId="0" xfId="21" applyFont="1">
      <alignment/>
      <protection/>
    </xf>
    <xf numFmtId="14" fontId="14" fillId="0" borderId="0" xfId="21" applyNumberFormat="1" applyFont="1" applyAlignment="1">
      <alignment horizontal="left" vertical="center"/>
      <protection/>
    </xf>
    <xf numFmtId="177" fontId="14" fillId="0" borderId="0" xfId="21" applyNumberFormat="1" applyFont="1" applyAlignment="1">
      <alignment horizontal="right" vertical="center"/>
      <protection/>
    </xf>
    <xf numFmtId="178" fontId="14" fillId="0" borderId="0" xfId="21" applyNumberFormat="1" applyFont="1" applyAlignment="1">
      <alignment horizontal="right" vertical="center"/>
      <protection/>
    </xf>
    <xf numFmtId="179" fontId="14" fillId="0" borderId="0" xfId="21" applyNumberFormat="1" applyFont="1" applyAlignment="1">
      <alignment horizontal="right" vertical="center"/>
      <protection/>
    </xf>
    <xf numFmtId="180" fontId="14" fillId="0" borderId="0" xfId="21" applyNumberFormat="1" applyFont="1" applyAlignment="1">
      <alignment horizontal="right" vertical="center"/>
      <protection/>
    </xf>
    <xf numFmtId="181" fontId="14" fillId="0" borderId="0" xfId="21" applyNumberFormat="1" applyFont="1" applyAlignment="1">
      <alignment horizontal="right" vertical="center"/>
      <protection/>
    </xf>
    <xf numFmtId="14" fontId="15" fillId="4" borderId="0" xfId="21" applyNumberFormat="1" applyFont="1" applyFill="1" applyAlignment="1">
      <alignment horizontal="left" vertical="center"/>
      <protection/>
    </xf>
    <xf numFmtId="177" fontId="15" fillId="4" borderId="0" xfId="21" applyNumberFormat="1" applyFont="1" applyFill="1" applyAlignment="1">
      <alignment horizontal="right" vertical="center"/>
      <protection/>
    </xf>
    <xf numFmtId="178" fontId="15" fillId="4" borderId="0" xfId="21" applyNumberFormat="1" applyFont="1" applyFill="1" applyAlignment="1">
      <alignment horizontal="right" vertical="center"/>
      <protection/>
    </xf>
    <xf numFmtId="179" fontId="15" fillId="4" borderId="0" xfId="21" applyNumberFormat="1" applyFont="1" applyFill="1" applyAlignment="1">
      <alignment horizontal="right" vertical="center"/>
      <protection/>
    </xf>
    <xf numFmtId="180" fontId="15" fillId="4" borderId="0" xfId="21" applyNumberFormat="1" applyFont="1" applyFill="1" applyAlignment="1">
      <alignment horizontal="right" vertical="center"/>
      <protection/>
    </xf>
    <xf numFmtId="181" fontId="15" fillId="4" borderId="0" xfId="21" applyNumberFormat="1" applyFont="1" applyFill="1" applyAlignment="1">
      <alignment horizontal="right" vertical="center"/>
      <protection/>
    </xf>
    <xf numFmtId="14" fontId="12" fillId="4" borderId="0" xfId="21" applyNumberFormat="1" applyFont="1" applyFill="1" applyAlignment="1">
      <alignment horizontal="left" vertical="center"/>
      <protection/>
    </xf>
    <xf numFmtId="14" fontId="14" fillId="2" borderId="0" xfId="21" applyNumberFormat="1" applyFont="1" applyFill="1" applyAlignment="1">
      <alignment horizontal="left" vertical="center"/>
      <protection/>
    </xf>
    <xf numFmtId="182" fontId="14" fillId="2" borderId="0" xfId="21" applyNumberFormat="1" applyFont="1" applyFill="1" applyAlignment="1">
      <alignment horizontal="right" vertical="center"/>
      <protection/>
    </xf>
    <xf numFmtId="184" fontId="14" fillId="2" borderId="0" xfId="21" applyNumberFormat="1" applyFont="1" applyFill="1" applyAlignment="1">
      <alignment horizontal="right" vertical="center"/>
      <protection/>
    </xf>
    <xf numFmtId="185" fontId="14" fillId="2" borderId="0" xfId="21" applyNumberFormat="1" applyFont="1" applyFill="1" applyAlignment="1">
      <alignment horizontal="right" vertical="center"/>
      <protection/>
    </xf>
    <xf numFmtId="186" fontId="14" fillId="2" borderId="0" xfId="21" applyNumberFormat="1" applyFont="1" applyFill="1" applyAlignment="1">
      <alignment horizontal="right" vertical="center"/>
      <protection/>
    </xf>
    <xf numFmtId="187" fontId="14" fillId="2" borderId="0" xfId="21" applyNumberFormat="1" applyFont="1" applyFill="1" applyAlignment="1">
      <alignment horizontal="right" vertical="center"/>
      <protection/>
    </xf>
    <xf numFmtId="177" fontId="14" fillId="2" borderId="0" xfId="21" applyNumberFormat="1" applyFont="1" applyFill="1" applyAlignment="1">
      <alignment horizontal="right" vertical="center"/>
      <protection/>
    </xf>
    <xf numFmtId="178" fontId="14" fillId="2" borderId="0" xfId="21" applyNumberFormat="1" applyFont="1" applyFill="1" applyAlignment="1">
      <alignment horizontal="right" vertical="center"/>
      <protection/>
    </xf>
    <xf numFmtId="179" fontId="14" fillId="2" borderId="0" xfId="21" applyNumberFormat="1" applyFont="1" applyFill="1" applyAlignment="1">
      <alignment horizontal="right" vertical="center"/>
      <protection/>
    </xf>
    <xf numFmtId="180" fontId="14" fillId="2" borderId="0" xfId="21" applyNumberFormat="1" applyFont="1" applyFill="1" applyAlignment="1">
      <alignment horizontal="right" vertical="center"/>
      <protection/>
    </xf>
    <xf numFmtId="181" fontId="14" fillId="2" borderId="0" xfId="21" applyNumberFormat="1" applyFont="1" applyFill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6" fillId="3" borderId="0" xfId="20" applyFont="1" applyFill="1">
      <alignment/>
      <protection/>
    </xf>
    <xf numFmtId="0" fontId="2" fillId="3" borderId="0" xfId="20" applyFont="1" applyFill="1">
      <alignment/>
      <protection/>
    </xf>
    <xf numFmtId="0" fontId="2" fillId="5" borderId="0" xfId="20" applyFont="1" applyFill="1">
      <alignment/>
      <protection/>
    </xf>
    <xf numFmtId="0" fontId="2" fillId="6" borderId="0" xfId="20" applyFont="1" applyFill="1">
      <alignment/>
      <protection/>
    </xf>
    <xf numFmtId="0" fontId="2" fillId="7" borderId="0" xfId="20" applyFont="1" applyFill="1">
      <alignment/>
      <protection/>
    </xf>
    <xf numFmtId="0" fontId="3" fillId="6" borderId="0" xfId="20" applyFont="1" applyFill="1">
      <alignment/>
      <protection/>
    </xf>
    <xf numFmtId="0" fontId="2" fillId="7" borderId="3" xfId="20" applyFont="1" applyFill="1" applyBorder="1">
      <alignment/>
      <protection/>
    </xf>
    <xf numFmtId="0" fontId="2" fillId="0" borderId="0" xfId="20" applyFont="1" applyFill="1">
      <alignment/>
      <protection/>
    </xf>
    <xf numFmtId="0" fontId="2" fillId="7" borderId="0" xfId="20" applyFont="1" applyFill="1" applyBorder="1">
      <alignment/>
      <protection/>
    </xf>
    <xf numFmtId="0" fontId="2" fillId="0" borderId="0" xfId="20" applyFont="1" quotePrefix="1">
      <alignment/>
      <protection/>
    </xf>
    <xf numFmtId="0" fontId="2" fillId="3" borderId="0" xfId="20" applyFont="1" applyFill="1" applyAlignment="1">
      <alignment horizontal="center"/>
      <protection/>
    </xf>
    <xf numFmtId="0" fontId="2" fillId="5" borderId="0" xfId="20" applyFont="1" applyFill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6" borderId="0" xfId="20" applyFont="1" applyFill="1" applyAlignment="1">
      <alignment horizontal="center"/>
      <protection/>
    </xf>
    <xf numFmtId="0" fontId="2" fillId="7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7" borderId="0" xfId="20" applyFont="1" applyFill="1" applyBorder="1" applyAlignment="1">
      <alignment horizontal="center"/>
      <protection/>
    </xf>
    <xf numFmtId="10" fontId="2" fillId="7" borderId="3" xfId="20" applyNumberFormat="1" applyFont="1" applyFill="1" applyBorder="1" applyAlignment="1">
      <alignment horizontal="center"/>
      <protection/>
    </xf>
    <xf numFmtId="0" fontId="2" fillId="7" borderId="0" xfId="20" applyFont="1" applyFill="1" applyAlignment="1">
      <alignment horizontal="left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xcel_5" xfId="20"/>
    <cellStyle name="Standard_METEO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Wetter!$E$5</c:f>
              <c:strCache>
                <c:ptCount val="1"/>
                <c:pt idx="0">
                  <c:v>Regen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Wetter!$A$6:$A$35</c:f>
              <c:strCache>
                <c:ptCount val="30"/>
                <c:pt idx="0">
                  <c:v>34274</c:v>
                </c:pt>
                <c:pt idx="1">
                  <c:v>34275</c:v>
                </c:pt>
                <c:pt idx="2">
                  <c:v>34276</c:v>
                </c:pt>
                <c:pt idx="3">
                  <c:v>34277</c:v>
                </c:pt>
                <c:pt idx="4">
                  <c:v>34278</c:v>
                </c:pt>
                <c:pt idx="5">
                  <c:v>34279</c:v>
                </c:pt>
                <c:pt idx="6">
                  <c:v>34280</c:v>
                </c:pt>
                <c:pt idx="7">
                  <c:v>34281</c:v>
                </c:pt>
                <c:pt idx="8">
                  <c:v>34282</c:v>
                </c:pt>
                <c:pt idx="9">
                  <c:v>34283</c:v>
                </c:pt>
                <c:pt idx="10">
                  <c:v>34284</c:v>
                </c:pt>
                <c:pt idx="11">
                  <c:v>34285</c:v>
                </c:pt>
                <c:pt idx="12">
                  <c:v>34286</c:v>
                </c:pt>
                <c:pt idx="13">
                  <c:v>34287</c:v>
                </c:pt>
                <c:pt idx="14">
                  <c:v>34288</c:v>
                </c:pt>
                <c:pt idx="15">
                  <c:v>34289</c:v>
                </c:pt>
                <c:pt idx="16">
                  <c:v>34290</c:v>
                </c:pt>
                <c:pt idx="17">
                  <c:v>34291</c:v>
                </c:pt>
                <c:pt idx="18">
                  <c:v>34292</c:v>
                </c:pt>
                <c:pt idx="19">
                  <c:v>34293</c:v>
                </c:pt>
                <c:pt idx="20">
                  <c:v>34294</c:v>
                </c:pt>
                <c:pt idx="21">
                  <c:v>34295</c:v>
                </c:pt>
                <c:pt idx="22">
                  <c:v>34296</c:v>
                </c:pt>
                <c:pt idx="23">
                  <c:v>34297</c:v>
                </c:pt>
                <c:pt idx="24">
                  <c:v>34298</c:v>
                </c:pt>
                <c:pt idx="25">
                  <c:v>34299</c:v>
                </c:pt>
                <c:pt idx="26">
                  <c:v>34300</c:v>
                </c:pt>
                <c:pt idx="27">
                  <c:v>34301</c:v>
                </c:pt>
                <c:pt idx="28">
                  <c:v>34302</c:v>
                </c:pt>
                <c:pt idx="29">
                  <c:v>34303</c:v>
                </c:pt>
              </c:strCache>
            </c:strRef>
          </c:cat>
          <c:val>
            <c:numRef>
              <c:f>Wetter!$E$6:$E$35</c:f>
              <c:numCache>
                <c:ptCount val="30"/>
                <c:pt idx="0">
                  <c:v>15</c:v>
                </c:pt>
                <c:pt idx="1">
                  <c:v>18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12</c:v>
                </c:pt>
                <c:pt idx="19">
                  <c:v>5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10</c:v>
                </c:pt>
                <c:pt idx="29">
                  <c:v>6</c:v>
                </c:pt>
              </c:numCache>
            </c:numRef>
          </c:val>
        </c:ser>
        <c:gapWidth val="0"/>
        <c:axId val="4881231"/>
        <c:axId val="43931080"/>
      </c:barChart>
      <c:lineChart>
        <c:grouping val="standard"/>
        <c:varyColors val="0"/>
        <c:ser>
          <c:idx val="0"/>
          <c:order val="0"/>
          <c:tx>
            <c:strRef>
              <c:f>Wetter!$C$5</c:f>
              <c:strCache>
                <c:ptCount val="1"/>
                <c:pt idx="0">
                  <c:v>Temperatur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Wetter!$A$6:$A$35</c:f>
              <c:strCache>
                <c:ptCount val="30"/>
                <c:pt idx="0">
                  <c:v>34274</c:v>
                </c:pt>
                <c:pt idx="1">
                  <c:v>34275</c:v>
                </c:pt>
                <c:pt idx="2">
                  <c:v>34276</c:v>
                </c:pt>
                <c:pt idx="3">
                  <c:v>34277</c:v>
                </c:pt>
                <c:pt idx="4">
                  <c:v>34278</c:v>
                </c:pt>
                <c:pt idx="5">
                  <c:v>34279</c:v>
                </c:pt>
                <c:pt idx="6">
                  <c:v>34280</c:v>
                </c:pt>
                <c:pt idx="7">
                  <c:v>34281</c:v>
                </c:pt>
                <c:pt idx="8">
                  <c:v>34282</c:v>
                </c:pt>
                <c:pt idx="9">
                  <c:v>34283</c:v>
                </c:pt>
                <c:pt idx="10">
                  <c:v>34284</c:v>
                </c:pt>
                <c:pt idx="11">
                  <c:v>34285</c:v>
                </c:pt>
                <c:pt idx="12">
                  <c:v>34286</c:v>
                </c:pt>
                <c:pt idx="13">
                  <c:v>34287</c:v>
                </c:pt>
                <c:pt idx="14">
                  <c:v>34288</c:v>
                </c:pt>
                <c:pt idx="15">
                  <c:v>34289</c:v>
                </c:pt>
                <c:pt idx="16">
                  <c:v>34290</c:v>
                </c:pt>
                <c:pt idx="17">
                  <c:v>34291</c:v>
                </c:pt>
                <c:pt idx="18">
                  <c:v>34292</c:v>
                </c:pt>
                <c:pt idx="19">
                  <c:v>34293</c:v>
                </c:pt>
                <c:pt idx="20">
                  <c:v>34294</c:v>
                </c:pt>
                <c:pt idx="21">
                  <c:v>34295</c:v>
                </c:pt>
                <c:pt idx="22">
                  <c:v>34296</c:v>
                </c:pt>
                <c:pt idx="23">
                  <c:v>34297</c:v>
                </c:pt>
                <c:pt idx="24">
                  <c:v>34298</c:v>
                </c:pt>
                <c:pt idx="25">
                  <c:v>34299</c:v>
                </c:pt>
                <c:pt idx="26">
                  <c:v>34300</c:v>
                </c:pt>
                <c:pt idx="27">
                  <c:v>34301</c:v>
                </c:pt>
                <c:pt idx="28">
                  <c:v>34302</c:v>
                </c:pt>
                <c:pt idx="29">
                  <c:v>34303</c:v>
                </c:pt>
              </c:strCache>
            </c:strRef>
          </c:cat>
          <c:val>
            <c:numRef>
              <c:f>Wetter!$C$6:$C$35</c:f>
              <c:numCache>
                <c:ptCount val="30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14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</c:numCache>
            </c:numRef>
          </c:val>
          <c:smooth val="1"/>
        </c:ser>
        <c:axId val="59835401"/>
        <c:axId val="1647698"/>
      </c:lineChart>
      <c:date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931080"/>
        <c:crosses val="autoZero"/>
        <c:auto val="0"/>
        <c:noMultiLvlLbl val="0"/>
      </c:dateAx>
      <c:valAx>
        <c:axId val="4393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At val="1"/>
        <c:crossBetween val="between"/>
        <c:dispUnits/>
      </c:valAx>
      <c:dateAx>
        <c:axId val="59835401"/>
        <c:scaling>
          <c:orientation val="minMax"/>
        </c:scaling>
        <c:axPos val="b"/>
        <c:delete val="1"/>
        <c:majorTickMark val="in"/>
        <c:minorTickMark val="none"/>
        <c:tickLblPos val="nextTo"/>
        <c:crossAx val="1647698"/>
        <c:crosses val="autoZero"/>
        <c:auto val="0"/>
        <c:noMultiLvlLbl val="0"/>
      </c:dateAx>
      <c:valAx>
        <c:axId val="1647698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598354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0.04225</cdr:y>
    </cdr:from>
    <cdr:to>
      <cdr:x>0.90725</cdr:x>
      <cdr:y>0.10775</cdr:y>
    </cdr:to>
    <cdr:sp textlink="Wetter!$A$1">
      <cdr:nvSpPr>
        <cdr:cNvPr id="1" name="TextBox 1"/>
        <cdr:cNvSpPr txBox="1">
          <a:spLocks noChangeArrowheads="1"/>
        </cdr:cNvSpPr>
      </cdr:nvSpPr>
      <cdr:spPr>
        <a:xfrm>
          <a:off x="6496050" y="238125"/>
          <a:ext cx="18764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f087e00-5f19-4c93-9978-bfbd032d4f23}" type="TxLink">
            <a:rPr lang="en-US" cap="none" sz="2200" b="1" i="0" u="none" baseline="0"/>
            <a:t>November 1993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28125" style="79" customWidth="1"/>
    <col min="2" max="2" width="7.28125" style="79" bestFit="1" customWidth="1"/>
    <col min="3" max="3" width="12.00390625" style="79" bestFit="1" customWidth="1"/>
    <col min="4" max="4" width="3.57421875" style="94" bestFit="1" customWidth="1"/>
    <col min="5" max="5" width="8.57421875" style="94" bestFit="1" customWidth="1"/>
    <col min="6" max="6" width="9.00390625" style="79" bestFit="1" customWidth="1"/>
    <col min="7" max="7" width="10.7109375" style="79" bestFit="1" customWidth="1"/>
    <col min="8" max="8" width="6.7109375" style="79" bestFit="1" customWidth="1"/>
    <col min="9" max="9" width="5.8515625" style="79" customWidth="1"/>
    <col min="10" max="10" width="47.8515625" style="79" customWidth="1"/>
    <col min="11" max="16384" width="11.421875" style="79" customWidth="1"/>
  </cols>
  <sheetData>
    <row r="1" spans="1:8" ht="27">
      <c r="A1" s="81" t="s">
        <v>99</v>
      </c>
      <c r="B1" s="82"/>
      <c r="C1" s="82"/>
      <c r="D1" s="91"/>
      <c r="E1" s="91"/>
      <c r="F1" s="82"/>
      <c r="G1" s="82"/>
      <c r="H1" s="82"/>
    </row>
    <row r="2" spans="1:8" ht="5.25" customHeight="1">
      <c r="A2" s="83"/>
      <c r="B2" s="83"/>
      <c r="C2" s="83"/>
      <c r="D2" s="92"/>
      <c r="E2" s="92"/>
      <c r="F2" s="83"/>
      <c r="G2" s="83"/>
      <c r="H2" s="83"/>
    </row>
    <row r="3" spans="1:8" ht="15">
      <c r="A3" s="80" t="s">
        <v>58</v>
      </c>
      <c r="B3" s="80" t="s">
        <v>59</v>
      </c>
      <c r="C3" s="80" t="s">
        <v>60</v>
      </c>
      <c r="D3" s="93" t="s">
        <v>124</v>
      </c>
      <c r="E3" s="93" t="s">
        <v>61</v>
      </c>
      <c r="F3" s="80" t="s">
        <v>62</v>
      </c>
      <c r="G3" s="80" t="s">
        <v>63</v>
      </c>
      <c r="H3" s="80" t="s">
        <v>64</v>
      </c>
    </row>
    <row r="4" spans="1:8" ht="5.25" customHeight="1">
      <c r="A4" s="83"/>
      <c r="B4" s="83"/>
      <c r="C4" s="83"/>
      <c r="D4" s="92"/>
      <c r="E4" s="92"/>
      <c r="F4" s="83"/>
      <c r="G4" s="83"/>
      <c r="H4" s="83"/>
    </row>
    <row r="5" spans="1:11" ht="15">
      <c r="A5" s="79" t="s">
        <v>74</v>
      </c>
      <c r="B5" s="79" t="s">
        <v>75</v>
      </c>
      <c r="C5" s="79" t="s">
        <v>76</v>
      </c>
      <c r="D5" s="94">
        <v>3</v>
      </c>
      <c r="E5" s="94">
        <v>1250</v>
      </c>
      <c r="F5" s="79" t="s">
        <v>77</v>
      </c>
      <c r="G5" s="79" t="s">
        <v>98</v>
      </c>
      <c r="H5" s="79">
        <v>11000</v>
      </c>
      <c r="J5" s="86" t="s">
        <v>100</v>
      </c>
      <c r="K5" s="84"/>
    </row>
    <row r="6" spans="1:11" ht="14.25">
      <c r="A6" s="79" t="s">
        <v>121</v>
      </c>
      <c r="B6" s="79" t="s">
        <v>66</v>
      </c>
      <c r="C6" s="90" t="s">
        <v>118</v>
      </c>
      <c r="D6" s="94">
        <v>5</v>
      </c>
      <c r="E6" s="94">
        <v>470</v>
      </c>
      <c r="F6" s="79" t="s">
        <v>68</v>
      </c>
      <c r="G6" s="79" t="s">
        <v>69</v>
      </c>
      <c r="H6" s="79">
        <v>11700</v>
      </c>
      <c r="J6" s="85" t="s">
        <v>122</v>
      </c>
      <c r="K6" s="96"/>
    </row>
    <row r="7" spans="1:11" ht="14.25">
      <c r="A7" s="79" t="s">
        <v>65</v>
      </c>
      <c r="B7" s="79" t="s">
        <v>66</v>
      </c>
      <c r="C7" s="79" t="s">
        <v>67</v>
      </c>
      <c r="D7" s="94">
        <v>5</v>
      </c>
      <c r="E7" s="94">
        <v>580</v>
      </c>
      <c r="F7" s="79" t="s">
        <v>70</v>
      </c>
      <c r="G7" s="79" t="s">
        <v>98</v>
      </c>
      <c r="H7" s="79">
        <v>12800</v>
      </c>
      <c r="J7" s="85" t="s">
        <v>101</v>
      </c>
      <c r="K7" s="87"/>
    </row>
    <row r="8" spans="1:11" ht="14.25">
      <c r="A8" s="79" t="s">
        <v>65</v>
      </c>
      <c r="B8" s="79" t="s">
        <v>66</v>
      </c>
      <c r="C8" s="79" t="s">
        <v>67</v>
      </c>
      <c r="D8" s="94">
        <v>5</v>
      </c>
      <c r="E8" s="94">
        <v>580</v>
      </c>
      <c r="F8" s="79" t="s">
        <v>83</v>
      </c>
      <c r="G8" s="79" t="s">
        <v>93</v>
      </c>
      <c r="H8" s="79">
        <v>13500</v>
      </c>
      <c r="J8" s="85" t="s">
        <v>102</v>
      </c>
      <c r="K8" s="87"/>
    </row>
    <row r="9" spans="1:11" ht="14.25">
      <c r="A9" s="79" t="s">
        <v>84</v>
      </c>
      <c r="B9" s="79" t="s">
        <v>85</v>
      </c>
      <c r="C9" s="79" t="s">
        <v>86</v>
      </c>
      <c r="D9" s="94">
        <v>5</v>
      </c>
      <c r="E9" s="94">
        <v>280</v>
      </c>
      <c r="F9" s="79" t="s">
        <v>73</v>
      </c>
      <c r="G9" s="79" t="s">
        <v>69</v>
      </c>
      <c r="H9" s="79">
        <v>16200</v>
      </c>
      <c r="J9" s="85" t="s">
        <v>103</v>
      </c>
      <c r="K9" s="87"/>
    </row>
    <row r="10" spans="1:11" ht="14.25">
      <c r="A10" s="79" t="s">
        <v>78</v>
      </c>
      <c r="B10" s="79" t="s">
        <v>75</v>
      </c>
      <c r="C10" s="79" t="s">
        <v>79</v>
      </c>
      <c r="D10" s="94">
        <v>5</v>
      </c>
      <c r="E10" s="94">
        <v>570</v>
      </c>
      <c r="F10" s="79" t="s">
        <v>80</v>
      </c>
      <c r="G10" s="79" t="s">
        <v>69</v>
      </c>
      <c r="H10" s="79">
        <v>16650</v>
      </c>
      <c r="J10" s="85" t="s">
        <v>105</v>
      </c>
      <c r="K10" s="87"/>
    </row>
    <row r="11" spans="1:11" ht="14.25">
      <c r="A11" s="79" t="s">
        <v>89</v>
      </c>
      <c r="B11" s="79" t="s">
        <v>90</v>
      </c>
      <c r="C11" s="79" t="s">
        <v>91</v>
      </c>
      <c r="D11" s="94">
        <v>2</v>
      </c>
      <c r="E11" s="94">
        <v>240</v>
      </c>
      <c r="F11" s="79" t="s">
        <v>70</v>
      </c>
      <c r="G11" s="79" t="s">
        <v>98</v>
      </c>
      <c r="H11" s="79">
        <v>16850</v>
      </c>
      <c r="J11" s="85" t="s">
        <v>106</v>
      </c>
      <c r="K11" s="87"/>
    </row>
    <row r="12" spans="1:11" ht="14.25">
      <c r="A12" s="79" t="s">
        <v>65</v>
      </c>
      <c r="B12" s="79" t="s">
        <v>66</v>
      </c>
      <c r="C12" s="79" t="s">
        <v>67</v>
      </c>
      <c r="D12" s="94">
        <v>5</v>
      </c>
      <c r="E12" s="94">
        <v>580</v>
      </c>
      <c r="F12" s="79" t="s">
        <v>70</v>
      </c>
      <c r="G12" s="79" t="s">
        <v>92</v>
      </c>
      <c r="H12" s="79">
        <v>17100</v>
      </c>
      <c r="J12" s="85" t="s">
        <v>104</v>
      </c>
      <c r="K12" s="87"/>
    </row>
    <row r="13" spans="1:11" ht="14.25">
      <c r="A13" s="79" t="s">
        <v>81</v>
      </c>
      <c r="B13" s="79" t="s">
        <v>75</v>
      </c>
      <c r="C13" s="79" t="s">
        <v>82</v>
      </c>
      <c r="D13" s="94">
        <v>5</v>
      </c>
      <c r="E13" s="94">
        <v>330</v>
      </c>
      <c r="F13" s="79" t="s">
        <v>68</v>
      </c>
      <c r="G13" s="79" t="s">
        <v>93</v>
      </c>
      <c r="H13" s="79">
        <v>17550</v>
      </c>
      <c r="J13" s="85" t="s">
        <v>119</v>
      </c>
      <c r="K13" s="87"/>
    </row>
    <row r="14" spans="1:11" ht="14.25">
      <c r="A14" s="79" t="s">
        <v>89</v>
      </c>
      <c r="B14" s="79" t="s">
        <v>90</v>
      </c>
      <c r="C14" s="79" t="s">
        <v>91</v>
      </c>
      <c r="D14" s="94">
        <v>2</v>
      </c>
      <c r="E14" s="94">
        <v>240</v>
      </c>
      <c r="F14" s="79" t="s">
        <v>70</v>
      </c>
      <c r="G14" s="79" t="s">
        <v>93</v>
      </c>
      <c r="H14" s="79">
        <v>18000</v>
      </c>
      <c r="J14" s="88"/>
      <c r="K14" s="88"/>
    </row>
    <row r="15" spans="1:11" ht="15">
      <c r="A15" s="79" t="s">
        <v>74</v>
      </c>
      <c r="B15" s="79" t="s">
        <v>75</v>
      </c>
      <c r="C15" s="79" t="s">
        <v>76</v>
      </c>
      <c r="D15" s="94">
        <v>3</v>
      </c>
      <c r="E15" s="94">
        <v>1250</v>
      </c>
      <c r="F15" s="79" t="s">
        <v>77</v>
      </c>
      <c r="G15" s="79" t="s">
        <v>69</v>
      </c>
      <c r="H15" s="79">
        <v>18450</v>
      </c>
      <c r="J15" s="86" t="s">
        <v>107</v>
      </c>
      <c r="K15" s="84"/>
    </row>
    <row r="16" spans="1:11" ht="14.25">
      <c r="A16" s="79" t="s">
        <v>78</v>
      </c>
      <c r="B16" s="79" t="s">
        <v>75</v>
      </c>
      <c r="C16" s="79" t="s">
        <v>79</v>
      </c>
      <c r="D16" s="94">
        <v>5</v>
      </c>
      <c r="E16" s="94">
        <v>570</v>
      </c>
      <c r="F16" s="79" t="s">
        <v>68</v>
      </c>
      <c r="G16" s="79" t="s">
        <v>93</v>
      </c>
      <c r="H16" s="79">
        <v>18900</v>
      </c>
      <c r="J16" s="85" t="s">
        <v>108</v>
      </c>
      <c r="K16" s="87"/>
    </row>
    <row r="17" spans="1:11" ht="14.25">
      <c r="A17" s="79" t="s">
        <v>121</v>
      </c>
      <c r="B17" s="79" t="s">
        <v>66</v>
      </c>
      <c r="C17" s="90" t="s">
        <v>118</v>
      </c>
      <c r="D17" s="94">
        <v>5</v>
      </c>
      <c r="E17" s="94">
        <v>470</v>
      </c>
      <c r="F17" s="79" t="s">
        <v>68</v>
      </c>
      <c r="G17" s="79" t="s">
        <v>94</v>
      </c>
      <c r="H17" s="79">
        <v>19350</v>
      </c>
      <c r="J17" s="85" t="s">
        <v>109</v>
      </c>
      <c r="K17" s="87"/>
    </row>
    <row r="18" spans="1:11" ht="14.25">
      <c r="A18" s="79" t="s">
        <v>81</v>
      </c>
      <c r="B18" s="79" t="s">
        <v>75</v>
      </c>
      <c r="C18" s="79" t="s">
        <v>82</v>
      </c>
      <c r="D18" s="94">
        <v>5</v>
      </c>
      <c r="E18" s="94">
        <v>330</v>
      </c>
      <c r="F18" s="79" t="s">
        <v>77</v>
      </c>
      <c r="G18" s="79" t="s">
        <v>98</v>
      </c>
      <c r="H18" s="79">
        <v>19550</v>
      </c>
      <c r="J18" s="85" t="s">
        <v>110</v>
      </c>
      <c r="K18" s="87"/>
    </row>
    <row r="19" spans="1:11" ht="14.25">
      <c r="A19" s="79" t="s">
        <v>84</v>
      </c>
      <c r="B19" s="79" t="s">
        <v>85</v>
      </c>
      <c r="C19" s="79" t="s">
        <v>86</v>
      </c>
      <c r="D19" s="94">
        <v>5</v>
      </c>
      <c r="E19" s="94">
        <v>280</v>
      </c>
      <c r="F19" s="79" t="s">
        <v>77</v>
      </c>
      <c r="G19" s="79" t="s">
        <v>98</v>
      </c>
      <c r="H19" s="79">
        <v>19550</v>
      </c>
      <c r="J19" s="85" t="s">
        <v>111</v>
      </c>
      <c r="K19" s="87"/>
    </row>
    <row r="20" spans="1:8" ht="14.25">
      <c r="A20" s="79" t="s">
        <v>78</v>
      </c>
      <c r="B20" s="79" t="s">
        <v>75</v>
      </c>
      <c r="C20" s="79" t="s">
        <v>79</v>
      </c>
      <c r="D20" s="94">
        <v>5</v>
      </c>
      <c r="E20" s="94">
        <v>570</v>
      </c>
      <c r="F20" s="79" t="s">
        <v>83</v>
      </c>
      <c r="G20" s="79" t="s">
        <v>92</v>
      </c>
      <c r="H20" s="79">
        <v>19800</v>
      </c>
    </row>
    <row r="21" spans="1:11" ht="15">
      <c r="A21" s="79" t="s">
        <v>65</v>
      </c>
      <c r="B21" s="79" t="s">
        <v>66</v>
      </c>
      <c r="C21" s="79" t="s">
        <v>67</v>
      </c>
      <c r="D21" s="94">
        <v>5</v>
      </c>
      <c r="E21" s="94">
        <v>580</v>
      </c>
      <c r="F21" s="79" t="s">
        <v>70</v>
      </c>
      <c r="G21" s="79" t="s">
        <v>97</v>
      </c>
      <c r="H21" s="79">
        <v>20250</v>
      </c>
      <c r="J21" s="86" t="s">
        <v>113</v>
      </c>
      <c r="K21" s="84"/>
    </row>
    <row r="22" spans="1:11" ht="14.25">
      <c r="A22" s="79" t="s">
        <v>71</v>
      </c>
      <c r="B22" s="79" t="s">
        <v>66</v>
      </c>
      <c r="C22" s="79" t="s">
        <v>72</v>
      </c>
      <c r="D22" s="94">
        <v>4</v>
      </c>
      <c r="E22" s="94">
        <v>310</v>
      </c>
      <c r="F22" s="79" t="s">
        <v>73</v>
      </c>
      <c r="G22" s="79" t="s">
        <v>69</v>
      </c>
      <c r="H22" s="79">
        <v>20700</v>
      </c>
      <c r="J22" s="100" t="s">
        <v>112</v>
      </c>
      <c r="K22" s="89"/>
    </row>
    <row r="23" spans="1:11" ht="14.25">
      <c r="A23" s="79" t="s">
        <v>78</v>
      </c>
      <c r="B23" s="79" t="s">
        <v>75</v>
      </c>
      <c r="C23" s="79" t="s">
        <v>79</v>
      </c>
      <c r="D23" s="94">
        <v>5</v>
      </c>
      <c r="E23" s="94">
        <v>570</v>
      </c>
      <c r="F23" s="79" t="s">
        <v>83</v>
      </c>
      <c r="G23" s="79" t="s">
        <v>94</v>
      </c>
      <c r="H23" s="79">
        <v>21600</v>
      </c>
      <c r="J23" s="100"/>
      <c r="K23" s="87"/>
    </row>
    <row r="24" spans="1:11" ht="14.25">
      <c r="A24" s="79" t="s">
        <v>74</v>
      </c>
      <c r="B24" s="79" t="s">
        <v>75</v>
      </c>
      <c r="C24" s="79" t="s">
        <v>76</v>
      </c>
      <c r="D24" s="94">
        <v>3</v>
      </c>
      <c r="E24" s="94">
        <v>1250</v>
      </c>
      <c r="F24" s="79" t="s">
        <v>77</v>
      </c>
      <c r="G24" s="79" t="s">
        <v>93</v>
      </c>
      <c r="H24" s="79">
        <v>22050</v>
      </c>
      <c r="J24" s="100" t="s">
        <v>114</v>
      </c>
      <c r="K24" s="89"/>
    </row>
    <row r="25" spans="1:11" ht="14.25">
      <c r="A25" s="79" t="s">
        <v>78</v>
      </c>
      <c r="B25" s="79" t="s">
        <v>75</v>
      </c>
      <c r="C25" s="79" t="s">
        <v>79</v>
      </c>
      <c r="D25" s="94">
        <v>5</v>
      </c>
      <c r="E25" s="94">
        <v>570</v>
      </c>
      <c r="F25" s="79" t="s">
        <v>68</v>
      </c>
      <c r="G25" s="79" t="s">
        <v>98</v>
      </c>
      <c r="H25" s="79">
        <v>22250</v>
      </c>
      <c r="J25" s="100"/>
      <c r="K25" s="87"/>
    </row>
    <row r="26" spans="1:11" ht="14.25">
      <c r="A26" s="79" t="s">
        <v>84</v>
      </c>
      <c r="B26" s="79" t="s">
        <v>85</v>
      </c>
      <c r="C26" s="79" t="s">
        <v>86</v>
      </c>
      <c r="D26" s="94">
        <v>5</v>
      </c>
      <c r="E26" s="94">
        <v>280</v>
      </c>
      <c r="F26" s="79" t="s">
        <v>73</v>
      </c>
      <c r="G26" s="79" t="s">
        <v>92</v>
      </c>
      <c r="H26" s="79">
        <v>22500</v>
      </c>
      <c r="J26" s="100" t="s">
        <v>116</v>
      </c>
      <c r="K26" s="89"/>
    </row>
    <row r="27" spans="1:11" ht="14.25">
      <c r="A27" s="79" t="s">
        <v>89</v>
      </c>
      <c r="B27" s="79" t="s">
        <v>90</v>
      </c>
      <c r="C27" s="79" t="s">
        <v>91</v>
      </c>
      <c r="D27" s="94">
        <v>2</v>
      </c>
      <c r="E27" s="94">
        <v>240</v>
      </c>
      <c r="F27" s="79" t="s">
        <v>73</v>
      </c>
      <c r="G27" s="79" t="s">
        <v>98</v>
      </c>
      <c r="H27" s="79">
        <v>22700</v>
      </c>
      <c r="J27" s="100"/>
      <c r="K27" s="87"/>
    </row>
    <row r="28" spans="1:11" ht="14.25">
      <c r="A28" s="79" t="s">
        <v>87</v>
      </c>
      <c r="B28" s="79" t="s">
        <v>85</v>
      </c>
      <c r="C28" s="79" t="s">
        <v>88</v>
      </c>
      <c r="D28" s="94">
        <v>5</v>
      </c>
      <c r="E28" s="94">
        <v>510</v>
      </c>
      <c r="F28" s="79" t="s">
        <v>70</v>
      </c>
      <c r="G28" s="79" t="s">
        <v>98</v>
      </c>
      <c r="H28" s="79">
        <v>22700</v>
      </c>
      <c r="J28" s="100" t="s">
        <v>115</v>
      </c>
      <c r="K28" s="89"/>
    </row>
    <row r="29" spans="1:11" ht="14.25">
      <c r="A29" s="79" t="s">
        <v>81</v>
      </c>
      <c r="B29" s="79" t="s">
        <v>75</v>
      </c>
      <c r="C29" s="79" t="s">
        <v>82</v>
      </c>
      <c r="D29" s="94">
        <v>5</v>
      </c>
      <c r="E29" s="94">
        <v>330</v>
      </c>
      <c r="F29" s="79" t="s">
        <v>77</v>
      </c>
      <c r="G29" s="79" t="s">
        <v>92</v>
      </c>
      <c r="H29" s="79">
        <v>22950</v>
      </c>
      <c r="J29" s="100"/>
      <c r="K29" s="87"/>
    </row>
    <row r="30" spans="1:11" ht="14.25">
      <c r="A30" s="79" t="s">
        <v>65</v>
      </c>
      <c r="B30" s="79" t="s">
        <v>66</v>
      </c>
      <c r="C30" s="79" t="s">
        <v>67</v>
      </c>
      <c r="D30" s="94">
        <v>5</v>
      </c>
      <c r="E30" s="94">
        <v>580</v>
      </c>
      <c r="F30" s="79" t="s">
        <v>83</v>
      </c>
      <c r="G30" s="79" t="s">
        <v>98</v>
      </c>
      <c r="H30" s="79">
        <v>23150</v>
      </c>
      <c r="J30" s="100" t="s">
        <v>117</v>
      </c>
      <c r="K30" s="89"/>
    </row>
    <row r="31" spans="1:11" ht="14.25">
      <c r="A31" s="79" t="s">
        <v>78</v>
      </c>
      <c r="B31" s="79" t="s">
        <v>75</v>
      </c>
      <c r="C31" s="79" t="s">
        <v>79</v>
      </c>
      <c r="D31" s="94">
        <v>5</v>
      </c>
      <c r="E31" s="94">
        <v>570</v>
      </c>
      <c r="F31" s="79" t="s">
        <v>83</v>
      </c>
      <c r="G31" s="79" t="s">
        <v>98</v>
      </c>
      <c r="H31" s="79">
        <v>23150</v>
      </c>
      <c r="J31" s="100"/>
      <c r="K31" s="87"/>
    </row>
    <row r="32" spans="1:11" ht="14.25">
      <c r="A32" s="79" t="s">
        <v>74</v>
      </c>
      <c r="B32" s="79" t="s">
        <v>75</v>
      </c>
      <c r="C32" s="79" t="s">
        <v>76</v>
      </c>
      <c r="D32" s="94">
        <v>3</v>
      </c>
      <c r="E32" s="94">
        <v>1250</v>
      </c>
      <c r="F32" s="79" t="s">
        <v>77</v>
      </c>
      <c r="G32" s="79" t="s">
        <v>92</v>
      </c>
      <c r="H32" s="79">
        <v>23400</v>
      </c>
      <c r="J32" s="100" t="s">
        <v>120</v>
      </c>
      <c r="K32" s="89"/>
    </row>
    <row r="33" spans="1:11" ht="14.25">
      <c r="A33" s="79" t="s">
        <v>87</v>
      </c>
      <c r="B33" s="79" t="s">
        <v>85</v>
      </c>
      <c r="C33" s="79" t="s">
        <v>88</v>
      </c>
      <c r="D33" s="94">
        <v>5</v>
      </c>
      <c r="E33" s="94">
        <v>510</v>
      </c>
      <c r="F33" s="79" t="s">
        <v>73</v>
      </c>
      <c r="G33" s="79" t="s">
        <v>69</v>
      </c>
      <c r="H33" s="79">
        <v>23850</v>
      </c>
      <c r="J33" s="100"/>
      <c r="K33" s="87"/>
    </row>
    <row r="34" spans="1:11" ht="14.25">
      <c r="A34" s="79" t="s">
        <v>74</v>
      </c>
      <c r="B34" s="79" t="s">
        <v>75</v>
      </c>
      <c r="C34" s="79" t="s">
        <v>76</v>
      </c>
      <c r="D34" s="94">
        <v>3</v>
      </c>
      <c r="E34" s="94">
        <v>1250</v>
      </c>
      <c r="F34" s="79" t="s">
        <v>77</v>
      </c>
      <c r="G34" s="79" t="s">
        <v>94</v>
      </c>
      <c r="H34" s="79">
        <v>24300</v>
      </c>
      <c r="J34" s="100" t="s">
        <v>126</v>
      </c>
      <c r="K34" s="89"/>
    </row>
    <row r="35" spans="1:11" ht="14.25">
      <c r="A35" s="79" t="s">
        <v>84</v>
      </c>
      <c r="B35" s="79" t="s">
        <v>85</v>
      </c>
      <c r="C35" s="79" t="s">
        <v>86</v>
      </c>
      <c r="D35" s="94">
        <v>5</v>
      </c>
      <c r="E35" s="94">
        <v>280</v>
      </c>
      <c r="F35" s="79" t="s">
        <v>73</v>
      </c>
      <c r="G35" s="79" t="s">
        <v>94</v>
      </c>
      <c r="H35" s="79">
        <v>24750</v>
      </c>
      <c r="J35" s="100"/>
      <c r="K35" s="87"/>
    </row>
    <row r="36" spans="1:8" ht="14.25">
      <c r="A36" s="79" t="s">
        <v>74</v>
      </c>
      <c r="B36" s="79" t="s">
        <v>75</v>
      </c>
      <c r="C36" s="79" t="s">
        <v>76</v>
      </c>
      <c r="D36" s="94">
        <v>3</v>
      </c>
      <c r="E36" s="94">
        <v>1250</v>
      </c>
      <c r="F36" s="79" t="s">
        <v>77</v>
      </c>
      <c r="G36" s="79" t="s">
        <v>97</v>
      </c>
      <c r="H36" s="79">
        <v>25200</v>
      </c>
    </row>
    <row r="37" spans="1:8" ht="14.25">
      <c r="A37" s="79" t="s">
        <v>78</v>
      </c>
      <c r="B37" s="79" t="s">
        <v>75</v>
      </c>
      <c r="C37" s="79" t="s">
        <v>79</v>
      </c>
      <c r="D37" s="94">
        <v>5</v>
      </c>
      <c r="E37" s="94">
        <v>570</v>
      </c>
      <c r="F37" s="79" t="s">
        <v>77</v>
      </c>
      <c r="G37" s="79" t="s">
        <v>95</v>
      </c>
      <c r="H37" s="79">
        <v>25650</v>
      </c>
    </row>
    <row r="38" spans="1:8" ht="14.25">
      <c r="A38" s="79" t="s">
        <v>81</v>
      </c>
      <c r="B38" s="79" t="s">
        <v>75</v>
      </c>
      <c r="C38" s="79" t="s">
        <v>82</v>
      </c>
      <c r="D38" s="94">
        <v>5</v>
      </c>
      <c r="E38" s="94">
        <v>330</v>
      </c>
      <c r="F38" s="79" t="s">
        <v>68</v>
      </c>
      <c r="G38" s="79" t="s">
        <v>94</v>
      </c>
      <c r="H38" s="79">
        <v>26100</v>
      </c>
    </row>
    <row r="39" spans="1:8" ht="14.25">
      <c r="A39" s="79" t="s">
        <v>78</v>
      </c>
      <c r="B39" s="79" t="s">
        <v>75</v>
      </c>
      <c r="C39" s="79" t="s">
        <v>79</v>
      </c>
      <c r="D39" s="94">
        <v>5</v>
      </c>
      <c r="E39" s="94">
        <v>570</v>
      </c>
      <c r="F39" s="79" t="s">
        <v>68</v>
      </c>
      <c r="G39" s="79" t="s">
        <v>97</v>
      </c>
      <c r="H39" s="79">
        <v>26550</v>
      </c>
    </row>
    <row r="40" spans="1:8" ht="14.25">
      <c r="A40" s="79" t="s">
        <v>71</v>
      </c>
      <c r="B40" s="79" t="s">
        <v>66</v>
      </c>
      <c r="C40" s="79" t="s">
        <v>72</v>
      </c>
      <c r="D40" s="94">
        <v>4</v>
      </c>
      <c r="E40" s="94">
        <v>310</v>
      </c>
      <c r="F40" s="79" t="s">
        <v>68</v>
      </c>
      <c r="G40" s="79" t="s">
        <v>93</v>
      </c>
      <c r="H40" s="79">
        <v>27000</v>
      </c>
    </row>
    <row r="41" spans="1:8" ht="14.25">
      <c r="A41" s="79" t="s">
        <v>81</v>
      </c>
      <c r="B41" s="79" t="s">
        <v>75</v>
      </c>
      <c r="C41" s="79" t="s">
        <v>82</v>
      </c>
      <c r="D41" s="94">
        <v>5</v>
      </c>
      <c r="E41" s="94">
        <v>330</v>
      </c>
      <c r="F41" s="79" t="s">
        <v>70</v>
      </c>
      <c r="G41" s="79" t="s">
        <v>97</v>
      </c>
      <c r="H41" s="79">
        <v>27450</v>
      </c>
    </row>
    <row r="42" spans="1:8" ht="14.25">
      <c r="A42" s="79" t="s">
        <v>71</v>
      </c>
      <c r="B42" s="79" t="s">
        <v>66</v>
      </c>
      <c r="C42" s="79" t="s">
        <v>72</v>
      </c>
      <c r="D42" s="94">
        <v>4</v>
      </c>
      <c r="E42" s="94">
        <v>310</v>
      </c>
      <c r="F42" s="79" t="s">
        <v>77</v>
      </c>
      <c r="G42" s="79" t="s">
        <v>98</v>
      </c>
      <c r="H42" s="79">
        <v>27650</v>
      </c>
    </row>
    <row r="43" spans="1:8" ht="14.25">
      <c r="A43" s="79" t="s">
        <v>74</v>
      </c>
      <c r="B43" s="79" t="s">
        <v>75</v>
      </c>
      <c r="C43" s="79" t="s">
        <v>76</v>
      </c>
      <c r="D43" s="94">
        <v>3</v>
      </c>
      <c r="E43" s="94">
        <v>1250</v>
      </c>
      <c r="F43" s="79" t="s">
        <v>77</v>
      </c>
      <c r="G43" s="79" t="s">
        <v>98</v>
      </c>
      <c r="H43" s="79">
        <v>27650</v>
      </c>
    </row>
    <row r="44" spans="1:8" ht="14.25">
      <c r="A44" s="79" t="s">
        <v>89</v>
      </c>
      <c r="B44" s="79" t="s">
        <v>90</v>
      </c>
      <c r="C44" s="79" t="s">
        <v>91</v>
      </c>
      <c r="D44" s="94">
        <v>2</v>
      </c>
      <c r="E44" s="94">
        <v>241</v>
      </c>
      <c r="F44" s="79" t="s">
        <v>70</v>
      </c>
      <c r="G44" s="79" t="s">
        <v>98</v>
      </c>
      <c r="H44" s="79">
        <v>27651</v>
      </c>
    </row>
    <row r="45" spans="1:8" ht="14.25">
      <c r="A45" s="79" t="s">
        <v>89</v>
      </c>
      <c r="B45" s="79" t="s">
        <v>90</v>
      </c>
      <c r="C45" s="79" t="s">
        <v>91</v>
      </c>
      <c r="D45" s="94">
        <v>2</v>
      </c>
      <c r="E45" s="94">
        <v>242</v>
      </c>
      <c r="F45" s="79" t="s">
        <v>83</v>
      </c>
      <c r="G45" s="79" t="s">
        <v>98</v>
      </c>
      <c r="H45" s="79">
        <v>27652</v>
      </c>
    </row>
    <row r="46" spans="1:8" ht="14.25">
      <c r="A46" s="79" t="s">
        <v>89</v>
      </c>
      <c r="B46" s="79" t="s">
        <v>90</v>
      </c>
      <c r="C46" s="79" t="s">
        <v>91</v>
      </c>
      <c r="D46" s="94">
        <v>2</v>
      </c>
      <c r="E46" s="94">
        <v>240</v>
      </c>
      <c r="F46" s="79" t="s">
        <v>70</v>
      </c>
      <c r="G46" s="79" t="s">
        <v>92</v>
      </c>
      <c r="H46" s="79">
        <v>27900</v>
      </c>
    </row>
    <row r="47" spans="1:8" ht="14.25">
      <c r="A47" s="79" t="s">
        <v>81</v>
      </c>
      <c r="B47" s="79" t="s">
        <v>75</v>
      </c>
      <c r="C47" s="79" t="s">
        <v>82</v>
      </c>
      <c r="D47" s="94">
        <v>5</v>
      </c>
      <c r="E47" s="94">
        <v>330</v>
      </c>
      <c r="F47" s="79" t="s">
        <v>68</v>
      </c>
      <c r="G47" s="79" t="s">
        <v>95</v>
      </c>
      <c r="H47" s="79">
        <v>29250</v>
      </c>
    </row>
    <row r="48" spans="1:8" ht="14.25">
      <c r="A48" s="79" t="s">
        <v>121</v>
      </c>
      <c r="B48" s="79" t="s">
        <v>66</v>
      </c>
      <c r="C48" s="90" t="s">
        <v>118</v>
      </c>
      <c r="D48" s="94">
        <v>5</v>
      </c>
      <c r="E48" s="94">
        <v>470</v>
      </c>
      <c r="F48" s="79" t="s">
        <v>68</v>
      </c>
      <c r="G48" s="79" t="s">
        <v>95</v>
      </c>
      <c r="H48" s="79">
        <v>29700</v>
      </c>
    </row>
    <row r="49" spans="1:8" ht="14.25">
      <c r="A49" s="79" t="s">
        <v>65</v>
      </c>
      <c r="B49" s="79" t="s">
        <v>66</v>
      </c>
      <c r="C49" s="79" t="s">
        <v>67</v>
      </c>
      <c r="D49" s="94">
        <v>5</v>
      </c>
      <c r="E49" s="94">
        <v>580</v>
      </c>
      <c r="F49" s="79" t="s">
        <v>83</v>
      </c>
      <c r="G49" s="79" t="s">
        <v>96</v>
      </c>
      <c r="H49" s="79">
        <v>30150</v>
      </c>
    </row>
    <row r="50" spans="1:8" ht="14.25">
      <c r="A50" s="79" t="s">
        <v>87</v>
      </c>
      <c r="B50" s="79" t="s">
        <v>85</v>
      </c>
      <c r="C50" s="79" t="s">
        <v>88</v>
      </c>
      <c r="D50" s="94">
        <v>5</v>
      </c>
      <c r="E50" s="94">
        <v>510</v>
      </c>
      <c r="F50" s="79" t="s">
        <v>68</v>
      </c>
      <c r="G50" s="79" t="s">
        <v>93</v>
      </c>
      <c r="H50" s="79">
        <v>30600</v>
      </c>
    </row>
    <row r="51" spans="1:8" ht="14.25">
      <c r="A51" s="79" t="s">
        <v>81</v>
      </c>
      <c r="B51" s="79" t="s">
        <v>75</v>
      </c>
      <c r="C51" s="79" t="s">
        <v>82</v>
      </c>
      <c r="D51" s="94">
        <v>5</v>
      </c>
      <c r="E51" s="94">
        <v>330</v>
      </c>
      <c r="F51" s="79" t="s">
        <v>77</v>
      </c>
      <c r="G51" s="79" t="s">
        <v>96</v>
      </c>
      <c r="H51" s="79">
        <v>31050</v>
      </c>
    </row>
    <row r="52" spans="1:8" ht="14.25">
      <c r="A52" s="79" t="s">
        <v>81</v>
      </c>
      <c r="B52" s="79" t="s">
        <v>75</v>
      </c>
      <c r="C52" s="79" t="s">
        <v>82</v>
      </c>
      <c r="D52" s="94">
        <v>5</v>
      </c>
      <c r="E52" s="94">
        <v>330</v>
      </c>
      <c r="F52" s="79" t="s">
        <v>68</v>
      </c>
      <c r="G52" s="79" t="s">
        <v>98</v>
      </c>
      <c r="H52" s="79">
        <v>31250</v>
      </c>
    </row>
    <row r="53" spans="1:8" ht="14.25">
      <c r="A53" s="79" t="s">
        <v>87</v>
      </c>
      <c r="B53" s="79" t="s">
        <v>85</v>
      </c>
      <c r="C53" s="79" t="s">
        <v>88</v>
      </c>
      <c r="D53" s="94">
        <v>5</v>
      </c>
      <c r="E53" s="94">
        <v>510</v>
      </c>
      <c r="F53" s="79" t="s">
        <v>68</v>
      </c>
      <c r="G53" s="79" t="s">
        <v>92</v>
      </c>
      <c r="H53" s="79">
        <v>31500</v>
      </c>
    </row>
    <row r="54" spans="1:8" ht="14.25">
      <c r="A54" s="79" t="s">
        <v>65</v>
      </c>
      <c r="B54" s="79" t="s">
        <v>66</v>
      </c>
      <c r="C54" s="79" t="s">
        <v>67</v>
      </c>
      <c r="D54" s="94">
        <v>5</v>
      </c>
      <c r="E54" s="94">
        <v>580</v>
      </c>
      <c r="F54" s="79" t="s">
        <v>68</v>
      </c>
      <c r="G54" s="79" t="s">
        <v>98</v>
      </c>
      <c r="H54" s="79">
        <v>31700</v>
      </c>
    </row>
    <row r="55" spans="1:8" ht="14.25">
      <c r="A55" s="79" t="s">
        <v>87</v>
      </c>
      <c r="B55" s="79" t="s">
        <v>85</v>
      </c>
      <c r="C55" s="79" t="s">
        <v>88</v>
      </c>
      <c r="D55" s="94">
        <v>5</v>
      </c>
      <c r="E55" s="94">
        <v>510</v>
      </c>
      <c r="F55" s="79" t="s">
        <v>77</v>
      </c>
      <c r="G55" s="79" t="s">
        <v>94</v>
      </c>
      <c r="H55" s="79">
        <v>32400</v>
      </c>
    </row>
    <row r="56" spans="1:8" ht="14.25">
      <c r="A56" s="79" t="s">
        <v>78</v>
      </c>
      <c r="B56" s="79" t="s">
        <v>75</v>
      </c>
      <c r="C56" s="79" t="s">
        <v>79</v>
      </c>
      <c r="D56" s="94">
        <v>5</v>
      </c>
      <c r="E56" s="94">
        <v>570</v>
      </c>
      <c r="F56" s="79" t="s">
        <v>83</v>
      </c>
      <c r="G56" s="79" t="s">
        <v>95</v>
      </c>
      <c r="H56" s="79">
        <v>32850</v>
      </c>
    </row>
    <row r="57" spans="1:8" ht="14.25">
      <c r="A57" s="79" t="s">
        <v>89</v>
      </c>
      <c r="B57" s="79" t="s">
        <v>90</v>
      </c>
      <c r="C57" s="79" t="s">
        <v>91</v>
      </c>
      <c r="D57" s="94">
        <v>2</v>
      </c>
      <c r="E57" s="94">
        <v>240</v>
      </c>
      <c r="F57" s="79" t="s">
        <v>70</v>
      </c>
      <c r="G57" s="79" t="s">
        <v>97</v>
      </c>
      <c r="H57" s="79">
        <v>33300</v>
      </c>
    </row>
    <row r="58" spans="1:8" ht="14.25">
      <c r="A58" s="79" t="s">
        <v>87</v>
      </c>
      <c r="B58" s="79" t="s">
        <v>85</v>
      </c>
      <c r="C58" s="79" t="s">
        <v>88</v>
      </c>
      <c r="D58" s="94">
        <v>5</v>
      </c>
      <c r="E58" s="94">
        <v>510</v>
      </c>
      <c r="F58" s="79" t="s">
        <v>77</v>
      </c>
      <c r="G58" s="79" t="s">
        <v>97</v>
      </c>
      <c r="H58" s="79">
        <v>33750</v>
      </c>
    </row>
    <row r="59" spans="1:8" ht="14.25">
      <c r="A59" s="79" t="s">
        <v>121</v>
      </c>
      <c r="B59" s="79" t="s">
        <v>66</v>
      </c>
      <c r="C59" s="90" t="s">
        <v>118</v>
      </c>
      <c r="D59" s="94">
        <v>5</v>
      </c>
      <c r="E59" s="94">
        <v>470</v>
      </c>
      <c r="F59" s="79" t="s">
        <v>68</v>
      </c>
      <c r="G59" s="79" t="s">
        <v>98</v>
      </c>
      <c r="H59" s="79">
        <v>34400</v>
      </c>
    </row>
    <row r="60" spans="1:8" ht="14.25">
      <c r="A60" s="79" t="s">
        <v>71</v>
      </c>
      <c r="B60" s="79" t="s">
        <v>66</v>
      </c>
      <c r="C60" s="79" t="s">
        <v>72</v>
      </c>
      <c r="D60" s="94">
        <v>4</v>
      </c>
      <c r="E60" s="94">
        <v>310</v>
      </c>
      <c r="F60" s="79" t="s">
        <v>70</v>
      </c>
      <c r="G60" s="79" t="s">
        <v>92</v>
      </c>
      <c r="H60" s="79">
        <v>34650</v>
      </c>
    </row>
    <row r="61" spans="1:8" ht="14.25">
      <c r="A61" s="79" t="s">
        <v>71</v>
      </c>
      <c r="B61" s="79" t="s">
        <v>66</v>
      </c>
      <c r="C61" s="79" t="s">
        <v>72</v>
      </c>
      <c r="D61" s="94">
        <v>4</v>
      </c>
      <c r="E61" s="94">
        <v>310</v>
      </c>
      <c r="F61" s="79" t="s">
        <v>70</v>
      </c>
      <c r="G61" s="79" t="s">
        <v>94</v>
      </c>
      <c r="H61" s="79">
        <v>35100</v>
      </c>
    </row>
    <row r="62" spans="1:8" ht="14.25">
      <c r="A62" s="79" t="s">
        <v>84</v>
      </c>
      <c r="B62" s="79" t="s">
        <v>85</v>
      </c>
      <c r="C62" s="79" t="s">
        <v>86</v>
      </c>
      <c r="D62" s="94">
        <v>5</v>
      </c>
      <c r="E62" s="94">
        <v>280</v>
      </c>
      <c r="F62" s="79" t="s">
        <v>80</v>
      </c>
      <c r="G62" s="79" t="s">
        <v>97</v>
      </c>
      <c r="H62" s="79">
        <v>35550</v>
      </c>
    </row>
    <row r="63" spans="1:8" ht="14.25">
      <c r="A63" s="79" t="s">
        <v>87</v>
      </c>
      <c r="B63" s="79" t="s">
        <v>85</v>
      </c>
      <c r="C63" s="79" t="s">
        <v>88</v>
      </c>
      <c r="D63" s="94">
        <v>5</v>
      </c>
      <c r="E63" s="94">
        <v>510</v>
      </c>
      <c r="F63" s="79" t="s">
        <v>77</v>
      </c>
      <c r="G63" s="79" t="s">
        <v>96</v>
      </c>
      <c r="H63" s="79">
        <v>36000</v>
      </c>
    </row>
    <row r="64" spans="1:8" ht="14.25">
      <c r="A64" s="79" t="s">
        <v>65</v>
      </c>
      <c r="B64" s="79" t="s">
        <v>66</v>
      </c>
      <c r="C64" s="79" t="s">
        <v>67</v>
      </c>
      <c r="D64" s="94">
        <v>5</v>
      </c>
      <c r="E64" s="94">
        <v>580</v>
      </c>
      <c r="F64" s="79" t="s">
        <v>70</v>
      </c>
      <c r="G64" s="79" t="s">
        <v>69</v>
      </c>
      <c r="H64" s="79">
        <v>37350</v>
      </c>
    </row>
    <row r="65" spans="1:8" ht="14.25">
      <c r="A65" s="79" t="s">
        <v>89</v>
      </c>
      <c r="B65" s="79" t="s">
        <v>90</v>
      </c>
      <c r="C65" s="79" t="s">
        <v>91</v>
      </c>
      <c r="D65" s="94">
        <v>2</v>
      </c>
      <c r="E65" s="94">
        <v>240</v>
      </c>
      <c r="F65" s="79" t="s">
        <v>83</v>
      </c>
      <c r="G65" s="79" t="s">
        <v>95</v>
      </c>
      <c r="H65" s="79">
        <v>37800</v>
      </c>
    </row>
    <row r="66" spans="1:8" ht="14.25">
      <c r="A66" s="79" t="s">
        <v>71</v>
      </c>
      <c r="B66" s="79" t="s">
        <v>66</v>
      </c>
      <c r="C66" s="79" t="s">
        <v>72</v>
      </c>
      <c r="D66" s="94">
        <v>4</v>
      </c>
      <c r="E66" s="94">
        <v>310</v>
      </c>
      <c r="F66" s="79" t="s">
        <v>73</v>
      </c>
      <c r="G66" s="79" t="s">
        <v>97</v>
      </c>
      <c r="H66" s="79">
        <v>38250</v>
      </c>
    </row>
    <row r="67" spans="1:8" ht="14.25">
      <c r="A67" s="79" t="s">
        <v>78</v>
      </c>
      <c r="B67" s="79" t="s">
        <v>75</v>
      </c>
      <c r="C67" s="79" t="s">
        <v>79</v>
      </c>
      <c r="D67" s="94">
        <v>5</v>
      </c>
      <c r="E67" s="94">
        <v>570</v>
      </c>
      <c r="F67" s="79" t="s">
        <v>80</v>
      </c>
      <c r="G67" s="79" t="s">
        <v>96</v>
      </c>
      <c r="H67" s="79">
        <v>39150</v>
      </c>
    </row>
    <row r="68" spans="1:8" ht="14.25">
      <c r="A68" s="79" t="s">
        <v>65</v>
      </c>
      <c r="B68" s="79" t="s">
        <v>66</v>
      </c>
      <c r="C68" s="79" t="s">
        <v>67</v>
      </c>
      <c r="D68" s="94">
        <v>5</v>
      </c>
      <c r="E68" s="94">
        <v>580</v>
      </c>
      <c r="F68" s="79" t="s">
        <v>83</v>
      </c>
      <c r="G68" s="79" t="s">
        <v>93</v>
      </c>
      <c r="H68" s="79">
        <v>39600</v>
      </c>
    </row>
    <row r="69" spans="1:8" ht="14.25">
      <c r="A69" s="79" t="s">
        <v>71</v>
      </c>
      <c r="B69" s="79" t="s">
        <v>66</v>
      </c>
      <c r="C69" s="79" t="s">
        <v>72</v>
      </c>
      <c r="D69" s="94">
        <v>4</v>
      </c>
      <c r="E69" s="94">
        <v>310</v>
      </c>
      <c r="F69" s="79" t="s">
        <v>70</v>
      </c>
      <c r="G69" s="79" t="s">
        <v>98</v>
      </c>
      <c r="H69" s="79">
        <v>39800</v>
      </c>
    </row>
    <row r="70" spans="1:8" ht="14.25">
      <c r="A70" s="79" t="s">
        <v>121</v>
      </c>
      <c r="B70" s="79" t="s">
        <v>66</v>
      </c>
      <c r="C70" s="90" t="s">
        <v>118</v>
      </c>
      <c r="D70" s="94">
        <v>5</v>
      </c>
      <c r="E70" s="94">
        <v>470</v>
      </c>
      <c r="F70" s="79" t="s">
        <v>68</v>
      </c>
      <c r="G70" s="79" t="s">
        <v>92</v>
      </c>
      <c r="H70" s="79">
        <v>40050</v>
      </c>
    </row>
    <row r="71" spans="1:8" ht="14.25">
      <c r="A71" s="79" t="s">
        <v>84</v>
      </c>
      <c r="B71" s="79" t="s">
        <v>85</v>
      </c>
      <c r="C71" s="79" t="s">
        <v>86</v>
      </c>
      <c r="D71" s="94">
        <v>5</v>
      </c>
      <c r="E71" s="94">
        <v>280</v>
      </c>
      <c r="F71" s="79" t="s">
        <v>70</v>
      </c>
      <c r="G71" s="79" t="s">
        <v>95</v>
      </c>
      <c r="H71" s="79">
        <v>40950</v>
      </c>
    </row>
    <row r="72" spans="1:8" ht="14.25">
      <c r="A72" s="79" t="s">
        <v>87</v>
      </c>
      <c r="B72" s="79" t="s">
        <v>85</v>
      </c>
      <c r="C72" s="79" t="s">
        <v>88</v>
      </c>
      <c r="D72" s="94">
        <v>5</v>
      </c>
      <c r="E72" s="94">
        <v>510</v>
      </c>
      <c r="F72" s="79" t="s">
        <v>77</v>
      </c>
      <c r="G72" s="79" t="s">
        <v>69</v>
      </c>
      <c r="H72" s="79">
        <v>41400</v>
      </c>
    </row>
    <row r="73" spans="1:8" ht="14.25">
      <c r="A73" s="79" t="s">
        <v>84</v>
      </c>
      <c r="B73" s="79" t="s">
        <v>85</v>
      </c>
      <c r="C73" s="79" t="s">
        <v>86</v>
      </c>
      <c r="D73" s="94">
        <v>5</v>
      </c>
      <c r="E73" s="94">
        <v>280</v>
      </c>
      <c r="F73" s="79" t="s">
        <v>70</v>
      </c>
      <c r="G73" s="79" t="s">
        <v>96</v>
      </c>
      <c r="H73" s="79">
        <v>41850</v>
      </c>
    </row>
    <row r="74" spans="1:8" ht="14.25">
      <c r="A74" s="79" t="s">
        <v>71</v>
      </c>
      <c r="B74" s="79" t="s">
        <v>66</v>
      </c>
      <c r="C74" s="79" t="s">
        <v>72</v>
      </c>
      <c r="D74" s="94">
        <v>4</v>
      </c>
      <c r="E74" s="94">
        <v>310</v>
      </c>
      <c r="F74" s="79" t="s">
        <v>70</v>
      </c>
      <c r="G74" s="79" t="s">
        <v>95</v>
      </c>
      <c r="H74" s="79">
        <v>42750</v>
      </c>
    </row>
    <row r="75" spans="1:8" ht="14.25">
      <c r="A75" s="79" t="s">
        <v>81</v>
      </c>
      <c r="B75" s="79" t="s">
        <v>75</v>
      </c>
      <c r="C75" s="79" t="s">
        <v>82</v>
      </c>
      <c r="D75" s="94">
        <v>5</v>
      </c>
      <c r="E75" s="94">
        <v>330</v>
      </c>
      <c r="F75" s="79" t="s">
        <v>83</v>
      </c>
      <c r="G75" s="79" t="s">
        <v>69</v>
      </c>
      <c r="H75" s="79">
        <v>43200</v>
      </c>
    </row>
    <row r="76" spans="1:8" ht="14.25">
      <c r="A76" s="79" t="s">
        <v>81</v>
      </c>
      <c r="B76" s="79" t="s">
        <v>75</v>
      </c>
      <c r="C76" s="79" t="s">
        <v>82</v>
      </c>
      <c r="D76" s="94">
        <v>5</v>
      </c>
      <c r="E76" s="94">
        <v>330</v>
      </c>
      <c r="F76" s="79" t="s">
        <v>83</v>
      </c>
      <c r="G76" s="79" t="s">
        <v>69</v>
      </c>
      <c r="H76" s="79">
        <v>43200</v>
      </c>
    </row>
    <row r="77" spans="1:8" ht="14.25">
      <c r="A77" s="79" t="s">
        <v>65</v>
      </c>
      <c r="B77" s="79" t="s">
        <v>66</v>
      </c>
      <c r="C77" s="79" t="s">
        <v>67</v>
      </c>
      <c r="D77" s="94">
        <v>5</v>
      </c>
      <c r="E77" s="94">
        <v>580</v>
      </c>
      <c r="F77" s="79" t="s">
        <v>83</v>
      </c>
      <c r="G77" s="79" t="s">
        <v>94</v>
      </c>
      <c r="H77" s="79">
        <v>44100</v>
      </c>
    </row>
    <row r="78" spans="1:8" ht="14.25">
      <c r="A78" s="79" t="s">
        <v>84</v>
      </c>
      <c r="B78" s="79" t="s">
        <v>85</v>
      </c>
      <c r="C78" s="79" t="s">
        <v>86</v>
      </c>
      <c r="D78" s="94">
        <v>5</v>
      </c>
      <c r="E78" s="94">
        <v>280</v>
      </c>
      <c r="F78" s="79" t="s">
        <v>80</v>
      </c>
      <c r="G78" s="79" t="s">
        <v>69</v>
      </c>
      <c r="H78" s="79">
        <v>45450</v>
      </c>
    </row>
    <row r="79" spans="1:8" ht="14.25">
      <c r="A79" s="79" t="s">
        <v>71</v>
      </c>
      <c r="B79" s="79" t="s">
        <v>66</v>
      </c>
      <c r="C79" s="79" t="s">
        <v>72</v>
      </c>
      <c r="D79" s="94">
        <v>4</v>
      </c>
      <c r="E79" s="94">
        <v>310</v>
      </c>
      <c r="F79" s="79" t="s">
        <v>68</v>
      </c>
      <c r="G79" s="79" t="s">
        <v>96</v>
      </c>
      <c r="H79" s="79">
        <v>45900</v>
      </c>
    </row>
    <row r="80" spans="1:8" ht="14.25">
      <c r="A80" s="79" t="s">
        <v>121</v>
      </c>
      <c r="B80" s="79" t="s">
        <v>66</v>
      </c>
      <c r="C80" s="90" t="s">
        <v>118</v>
      </c>
      <c r="D80" s="94">
        <v>5</v>
      </c>
      <c r="E80" s="94">
        <v>470</v>
      </c>
      <c r="F80" s="79" t="s">
        <v>70</v>
      </c>
      <c r="G80" s="79" t="s">
        <v>97</v>
      </c>
      <c r="H80" s="79">
        <v>46350</v>
      </c>
    </row>
    <row r="81" spans="1:8" ht="14.25">
      <c r="A81" s="79" t="s">
        <v>87</v>
      </c>
      <c r="B81" s="79" t="s">
        <v>85</v>
      </c>
      <c r="C81" s="79" t="s">
        <v>88</v>
      </c>
      <c r="D81" s="94">
        <v>5</v>
      </c>
      <c r="E81" s="94">
        <v>510</v>
      </c>
      <c r="F81" s="79" t="s">
        <v>77</v>
      </c>
      <c r="G81" s="79" t="s">
        <v>69</v>
      </c>
      <c r="H81" s="79">
        <v>50400</v>
      </c>
    </row>
  </sheetData>
  <mergeCells count="7">
    <mergeCell ref="J30:J31"/>
    <mergeCell ref="J32:J33"/>
    <mergeCell ref="J34:J35"/>
    <mergeCell ref="J22:J23"/>
    <mergeCell ref="J24:J25"/>
    <mergeCell ref="J26:J27"/>
    <mergeCell ref="J28:J29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39" customWidth="1"/>
    <col min="2" max="8" width="12.57421875" style="38" customWidth="1"/>
    <col min="9" max="16384" width="11.421875" style="39" customWidth="1"/>
  </cols>
  <sheetData>
    <row r="1" ht="27">
      <c r="A1" s="37" t="s">
        <v>51</v>
      </c>
    </row>
    <row r="2" ht="12.75"/>
    <row r="3" spans="1:8" s="72" customFormat="1" ht="22.5" customHeight="1">
      <c r="A3" s="69" t="s">
        <v>23</v>
      </c>
      <c r="B3" s="70"/>
      <c r="C3" s="70"/>
      <c r="D3" s="70"/>
      <c r="E3" s="70"/>
      <c r="F3" s="70"/>
      <c r="G3" s="70"/>
      <c r="H3" s="71"/>
    </row>
    <row r="4" spans="1:8" ht="12.75">
      <c r="A4" s="40" t="s">
        <v>24</v>
      </c>
      <c r="B4" s="41" t="s">
        <v>25</v>
      </c>
      <c r="C4" s="42">
        <v>4</v>
      </c>
      <c r="D4" s="41" t="s">
        <v>57</v>
      </c>
      <c r="E4" s="41" t="s">
        <v>56</v>
      </c>
      <c r="F4" s="42">
        <v>2</v>
      </c>
      <c r="G4" s="41" t="s">
        <v>55</v>
      </c>
      <c r="H4" s="43" t="s">
        <v>53</v>
      </c>
    </row>
    <row r="5" spans="1:8" s="72" customFormat="1" ht="22.5" customHeight="1">
      <c r="A5" s="69" t="s">
        <v>23</v>
      </c>
      <c r="B5" s="70" t="s">
        <v>26</v>
      </c>
      <c r="C5" s="70" t="s">
        <v>27</v>
      </c>
      <c r="D5" s="70" t="s">
        <v>28</v>
      </c>
      <c r="E5" s="70" t="s">
        <v>29</v>
      </c>
      <c r="F5" s="70" t="s">
        <v>30</v>
      </c>
      <c r="G5" s="70" t="s">
        <v>31</v>
      </c>
      <c r="H5" s="71" t="s">
        <v>32</v>
      </c>
    </row>
    <row r="6" spans="1:8" ht="12.75">
      <c r="A6" s="44" t="s">
        <v>33</v>
      </c>
      <c r="B6" s="45" t="s">
        <v>34</v>
      </c>
      <c r="C6" s="46" t="s">
        <v>34</v>
      </c>
      <c r="D6" s="46" t="s">
        <v>34</v>
      </c>
      <c r="E6" s="46" t="s">
        <v>34</v>
      </c>
      <c r="F6" s="46" t="s">
        <v>35</v>
      </c>
      <c r="G6" s="46" t="s">
        <v>35</v>
      </c>
      <c r="H6" s="47" t="s">
        <v>35</v>
      </c>
    </row>
    <row r="7" spans="1:8" ht="12.75">
      <c r="A7" s="40" t="s">
        <v>36</v>
      </c>
      <c r="B7" s="41">
        <v>4</v>
      </c>
      <c r="C7" s="41">
        <v>3.5</v>
      </c>
      <c r="D7" s="41">
        <v>5</v>
      </c>
      <c r="E7" s="41">
        <v>3</v>
      </c>
      <c r="F7" s="41">
        <v>4.5</v>
      </c>
      <c r="G7" s="41">
        <v>4</v>
      </c>
      <c r="H7" s="43">
        <v>5</v>
      </c>
    </row>
    <row r="8" spans="1:8" ht="12.75">
      <c r="A8" s="40" t="s">
        <v>37</v>
      </c>
      <c r="B8" s="41">
        <v>5</v>
      </c>
      <c r="C8" s="41">
        <v>5</v>
      </c>
      <c r="D8" s="41">
        <v>5.5</v>
      </c>
      <c r="E8" s="41">
        <v>4.5</v>
      </c>
      <c r="F8" s="41">
        <v>3</v>
      </c>
      <c r="G8" s="41">
        <v>3.5</v>
      </c>
      <c r="H8" s="43">
        <v>4</v>
      </c>
    </row>
    <row r="9" spans="1:8" ht="12.75">
      <c r="A9" s="40" t="s">
        <v>38</v>
      </c>
      <c r="B9" s="41">
        <v>4.5</v>
      </c>
      <c r="C9" s="41">
        <v>5</v>
      </c>
      <c r="D9" s="41">
        <v>5</v>
      </c>
      <c r="E9" s="41">
        <v>4</v>
      </c>
      <c r="F9" s="41">
        <v>3.5</v>
      </c>
      <c r="G9" s="41">
        <v>4</v>
      </c>
      <c r="H9" s="43">
        <v>3.5</v>
      </c>
    </row>
    <row r="10" spans="1:8" ht="12.75">
      <c r="A10" s="40" t="s">
        <v>39</v>
      </c>
      <c r="B10" s="41">
        <v>3</v>
      </c>
      <c r="C10" s="41">
        <v>3</v>
      </c>
      <c r="D10" s="41">
        <v>3.5</v>
      </c>
      <c r="E10" s="41">
        <v>4</v>
      </c>
      <c r="F10" s="41">
        <v>5</v>
      </c>
      <c r="G10" s="41">
        <v>3.5</v>
      </c>
      <c r="H10" s="43">
        <v>4</v>
      </c>
    </row>
    <row r="11" spans="1:8" ht="12.75">
      <c r="A11" s="48" t="s">
        <v>40</v>
      </c>
      <c r="B11" s="49">
        <v>5</v>
      </c>
      <c r="C11" s="49">
        <v>3.5</v>
      </c>
      <c r="D11" s="49">
        <v>5</v>
      </c>
      <c r="E11" s="49">
        <v>3</v>
      </c>
      <c r="F11" s="49">
        <v>5</v>
      </c>
      <c r="G11" s="49">
        <v>3.5</v>
      </c>
      <c r="H11" s="50">
        <v>5</v>
      </c>
    </row>
    <row r="12" spans="1:8" ht="12.75">
      <c r="A12" s="51" t="s">
        <v>13</v>
      </c>
      <c r="B12" s="52"/>
      <c r="C12" s="52"/>
      <c r="D12" s="52"/>
      <c r="E12" s="52"/>
      <c r="F12" s="52"/>
      <c r="G12" s="52"/>
      <c r="H12" s="53"/>
    </row>
    <row r="13" spans="1:8" ht="12.75">
      <c r="A13" s="40" t="s">
        <v>41</v>
      </c>
      <c r="B13" s="41"/>
      <c r="C13" s="41"/>
      <c r="D13" s="41"/>
      <c r="E13" s="41"/>
      <c r="F13" s="41"/>
      <c r="G13" s="41"/>
      <c r="H13" s="43"/>
    </row>
    <row r="14" spans="1:8" ht="12.75">
      <c r="A14" s="40" t="s">
        <v>42</v>
      </c>
      <c r="B14" s="41"/>
      <c r="C14" s="41"/>
      <c r="D14" s="41"/>
      <c r="E14" s="41"/>
      <c r="F14" s="41"/>
      <c r="G14" s="41"/>
      <c r="H14" s="43"/>
    </row>
    <row r="15" spans="1:8" ht="12.75">
      <c r="A15" s="51" t="s">
        <v>43</v>
      </c>
      <c r="B15" s="52"/>
      <c r="C15" s="52"/>
      <c r="D15" s="52"/>
      <c r="E15" s="52"/>
      <c r="F15" s="52"/>
      <c r="G15" s="52"/>
      <c r="H15" s="53"/>
    </row>
    <row r="16" spans="1:8" ht="12.75">
      <c r="A16" s="54" t="s">
        <v>44</v>
      </c>
      <c r="B16" s="55"/>
      <c r="C16" s="55"/>
      <c r="D16" s="55"/>
      <c r="E16" s="55"/>
      <c r="F16" s="55"/>
      <c r="G16" s="55"/>
      <c r="H16" s="56"/>
    </row>
    <row r="17" ht="12.75"/>
    <row r="18" ht="12.75"/>
    <row r="19" spans="1:7" s="72" customFormat="1" ht="22.5" customHeight="1">
      <c r="A19" s="73" t="s">
        <v>52</v>
      </c>
      <c r="B19" s="74"/>
      <c r="C19" s="74"/>
      <c r="D19" s="75"/>
      <c r="E19" s="76"/>
      <c r="F19" s="76"/>
      <c r="G19" s="76"/>
    </row>
    <row r="20" spans="1:8" ht="12.75">
      <c r="A20" s="57" t="s">
        <v>45</v>
      </c>
      <c r="B20" s="58"/>
      <c r="C20" s="59"/>
      <c r="D20" s="60"/>
      <c r="H20" s="39"/>
    </row>
    <row r="21" spans="1:8" ht="12.75">
      <c r="A21" s="61" t="s">
        <v>46</v>
      </c>
      <c r="B21" s="62"/>
      <c r="C21" s="63"/>
      <c r="D21" s="64"/>
      <c r="H21" s="39"/>
    </row>
    <row r="22" spans="1:8" ht="12.75">
      <c r="A22" s="61" t="s">
        <v>47</v>
      </c>
      <c r="B22" s="62"/>
      <c r="C22" s="63"/>
      <c r="D22" s="64"/>
      <c r="H22" s="39"/>
    </row>
    <row r="23" spans="1:8" ht="12.75">
      <c r="A23" s="61" t="s">
        <v>48</v>
      </c>
      <c r="B23" s="62"/>
      <c r="C23" s="63"/>
      <c r="D23" s="64"/>
      <c r="H23" s="39"/>
    </row>
    <row r="24" spans="1:8" ht="12.75">
      <c r="A24" s="61" t="s">
        <v>49</v>
      </c>
      <c r="B24" s="62"/>
      <c r="C24" s="63"/>
      <c r="D24" s="64"/>
      <c r="H24" s="39"/>
    </row>
    <row r="25" spans="1:8" ht="12.75">
      <c r="A25" s="65" t="s">
        <v>50</v>
      </c>
      <c r="B25" s="66"/>
      <c r="C25" s="67"/>
      <c r="D25" s="68"/>
      <c r="H25" s="39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4.140625" style="13" customWidth="1"/>
    <col min="2" max="2" width="10.57421875" style="13" customWidth="1"/>
    <col min="3" max="3" width="12.7109375" style="14" customWidth="1"/>
    <col min="4" max="4" width="12.7109375" style="15" customWidth="1"/>
    <col min="5" max="5" width="12.7109375" style="16" customWidth="1"/>
    <col min="6" max="6" width="12.7109375" style="17" customWidth="1"/>
    <col min="7" max="7" width="12.7109375" style="18" customWidth="1"/>
    <col min="8" max="16384" width="11.57421875" style="12" customWidth="1"/>
  </cols>
  <sheetData>
    <row r="1" spans="1:7" ht="29.25">
      <c r="A1" s="25" t="s">
        <v>12</v>
      </c>
      <c r="B1" s="25"/>
      <c r="C1" s="25"/>
      <c r="D1" s="25"/>
      <c r="E1" s="25"/>
      <c r="F1" s="25"/>
      <c r="G1" s="25"/>
    </row>
    <row r="2" spans="1:7" ht="14.25">
      <c r="A2" s="26" t="s">
        <v>13</v>
      </c>
      <c r="B2" s="26"/>
      <c r="C2" s="27">
        <f>AVERAGE(C6:C35)</f>
        <v>10.333333333333334</v>
      </c>
      <c r="D2" s="28">
        <f>AVERAGE(D6:D35)</f>
        <v>993.5333333333333</v>
      </c>
      <c r="E2" s="29">
        <f>AVERAGE(E6:E35)</f>
        <v>4.8</v>
      </c>
      <c r="F2" s="30">
        <f>AVERAGE(F6:F35)</f>
        <v>5.566666666666666</v>
      </c>
      <c r="G2" s="31">
        <f>AVERAGE(G6:G35)</f>
        <v>311.6</v>
      </c>
    </row>
    <row r="3" spans="1:7" ht="14.25">
      <c r="A3" s="26" t="s">
        <v>14</v>
      </c>
      <c r="B3" s="26"/>
      <c r="C3" s="32">
        <f>MAX(C6:C35)</f>
        <v>16</v>
      </c>
      <c r="D3" s="33">
        <f>MAX(D6:D35)</f>
        <v>1027</v>
      </c>
      <c r="E3" s="34">
        <f>MAX(E6:E35)</f>
        <v>18</v>
      </c>
      <c r="F3" s="35">
        <f>MAX(F6:F35)</f>
        <v>9</v>
      </c>
      <c r="G3" s="36">
        <f>MAX(G6:G35)</f>
        <v>352</v>
      </c>
    </row>
    <row r="4" spans="1:7" ht="14.25">
      <c r="A4" s="26" t="s">
        <v>15</v>
      </c>
      <c r="B4" s="26"/>
      <c r="C4" s="32">
        <f>MIN(C6:C35)</f>
        <v>4</v>
      </c>
      <c r="D4" s="33">
        <f>MIN(D6:D35)</f>
        <v>969</v>
      </c>
      <c r="E4" s="34">
        <f>MIN(E6:E35)</f>
        <v>0</v>
      </c>
      <c r="F4" s="35">
        <f>MIN(F6:F35)</f>
        <v>0</v>
      </c>
      <c r="G4" s="36">
        <f>MIN(G6:G35)</f>
        <v>269</v>
      </c>
    </row>
    <row r="5" spans="1:7" ht="18.75" customHeight="1">
      <c r="A5" s="19" t="s">
        <v>16</v>
      </c>
      <c r="B5" s="19" t="s">
        <v>17</v>
      </c>
      <c r="C5" s="20" t="s">
        <v>18</v>
      </c>
      <c r="D5" s="21" t="s">
        <v>19</v>
      </c>
      <c r="E5" s="22" t="s">
        <v>20</v>
      </c>
      <c r="F5" s="23" t="s">
        <v>21</v>
      </c>
      <c r="G5" s="24" t="s">
        <v>22</v>
      </c>
    </row>
    <row r="6" spans="1:7" ht="14.25">
      <c r="A6" s="13">
        <v>34274</v>
      </c>
      <c r="B6" s="13" t="str">
        <f>TEXT(A6,"TTTT")</f>
        <v>Montag</v>
      </c>
      <c r="C6" s="14">
        <v>16</v>
      </c>
      <c r="D6" s="15">
        <v>973</v>
      </c>
      <c r="E6" s="16">
        <v>15</v>
      </c>
      <c r="F6" s="17">
        <v>0</v>
      </c>
      <c r="G6" s="18">
        <v>342</v>
      </c>
    </row>
    <row r="7" spans="1:7" ht="14.25">
      <c r="A7" s="13">
        <v>34275</v>
      </c>
      <c r="B7" s="13" t="str">
        <f aca="true" t="shared" si="0" ref="B7:B35">TEXT(A7,"TTTT")</f>
        <v>Dienstag</v>
      </c>
      <c r="C7" s="14">
        <v>15</v>
      </c>
      <c r="D7" s="15">
        <v>980</v>
      </c>
      <c r="E7" s="16">
        <v>18</v>
      </c>
      <c r="F7" s="17">
        <v>0</v>
      </c>
      <c r="G7" s="18">
        <v>348</v>
      </c>
    </row>
    <row r="8" spans="1:7" ht="14.25">
      <c r="A8" s="13">
        <v>34276</v>
      </c>
      <c r="B8" s="13" t="str">
        <f t="shared" si="0"/>
        <v>Mittwoch</v>
      </c>
      <c r="C8" s="14">
        <v>14</v>
      </c>
      <c r="D8" s="15">
        <v>1008</v>
      </c>
      <c r="E8" s="16">
        <v>14</v>
      </c>
      <c r="F8" s="17">
        <v>0</v>
      </c>
      <c r="G8" s="18">
        <v>352</v>
      </c>
    </row>
    <row r="9" spans="1:7" ht="14.25">
      <c r="A9" s="13">
        <v>34277</v>
      </c>
      <c r="B9" s="13" t="str">
        <f t="shared" si="0"/>
        <v>Donnerstag</v>
      </c>
      <c r="C9" s="14">
        <v>13</v>
      </c>
      <c r="D9" s="15">
        <v>987</v>
      </c>
      <c r="E9" s="16">
        <v>0</v>
      </c>
      <c r="F9" s="17">
        <v>8</v>
      </c>
      <c r="G9" s="18">
        <v>346</v>
      </c>
    </row>
    <row r="10" spans="1:7" ht="14.25">
      <c r="A10" s="13">
        <v>34278</v>
      </c>
      <c r="B10" s="13" t="str">
        <f t="shared" si="0"/>
        <v>Freitag</v>
      </c>
      <c r="C10" s="14">
        <v>12</v>
      </c>
      <c r="D10" s="15">
        <v>984</v>
      </c>
      <c r="E10" s="16">
        <v>0</v>
      </c>
      <c r="F10" s="17">
        <v>8</v>
      </c>
      <c r="G10" s="18">
        <v>340</v>
      </c>
    </row>
    <row r="11" spans="1:7" ht="14.25">
      <c r="A11" s="13">
        <v>34279</v>
      </c>
      <c r="B11" s="13" t="str">
        <f t="shared" si="0"/>
        <v>Samstag</v>
      </c>
      <c r="C11" s="14">
        <v>11</v>
      </c>
      <c r="D11" s="15">
        <v>981</v>
      </c>
      <c r="E11" s="16">
        <v>0</v>
      </c>
      <c r="F11" s="17">
        <v>8</v>
      </c>
      <c r="G11" s="18">
        <v>334</v>
      </c>
    </row>
    <row r="12" spans="1:7" ht="14.25">
      <c r="A12" s="13">
        <v>34280</v>
      </c>
      <c r="B12" s="13" t="str">
        <f t="shared" si="0"/>
        <v>Sonntag</v>
      </c>
      <c r="C12" s="14">
        <v>10</v>
      </c>
      <c r="D12" s="15">
        <v>979</v>
      </c>
      <c r="E12" s="16">
        <v>12</v>
      </c>
      <c r="F12" s="17">
        <v>6</v>
      </c>
      <c r="G12" s="18">
        <v>328</v>
      </c>
    </row>
    <row r="13" spans="1:7" ht="14.25">
      <c r="A13" s="13">
        <v>34281</v>
      </c>
      <c r="B13" s="13" t="str">
        <f t="shared" si="0"/>
        <v>Montag</v>
      </c>
      <c r="C13" s="14">
        <v>9</v>
      </c>
      <c r="D13" s="15">
        <v>976</v>
      </c>
      <c r="E13" s="16">
        <v>9</v>
      </c>
      <c r="F13" s="17">
        <v>3</v>
      </c>
      <c r="G13" s="18">
        <v>328</v>
      </c>
    </row>
    <row r="14" spans="1:7" ht="14.25">
      <c r="A14" s="13">
        <v>34282</v>
      </c>
      <c r="B14" s="13" t="str">
        <f t="shared" si="0"/>
        <v>Dienstag</v>
      </c>
      <c r="C14" s="14">
        <v>12</v>
      </c>
      <c r="D14" s="15">
        <v>973</v>
      </c>
      <c r="E14" s="16">
        <v>5</v>
      </c>
      <c r="F14" s="17">
        <v>5</v>
      </c>
      <c r="G14" s="18">
        <v>330</v>
      </c>
    </row>
    <row r="15" spans="1:7" ht="14.25">
      <c r="A15" s="13">
        <v>34283</v>
      </c>
      <c r="B15" s="13" t="str">
        <f t="shared" si="0"/>
        <v>Mittwoch</v>
      </c>
      <c r="C15" s="14">
        <v>14</v>
      </c>
      <c r="D15" s="15">
        <v>971</v>
      </c>
      <c r="E15" s="16">
        <v>3</v>
      </c>
      <c r="F15" s="17">
        <v>2</v>
      </c>
      <c r="G15" s="18">
        <v>332</v>
      </c>
    </row>
    <row r="16" spans="1:7" ht="14.25">
      <c r="A16" s="13">
        <v>34284</v>
      </c>
      <c r="B16" s="13" t="str">
        <f t="shared" si="0"/>
        <v>Donnerstag</v>
      </c>
      <c r="C16" s="14">
        <v>13</v>
      </c>
      <c r="D16" s="15">
        <v>980</v>
      </c>
      <c r="E16" s="16">
        <v>0</v>
      </c>
      <c r="F16" s="17">
        <v>9</v>
      </c>
      <c r="G16" s="18">
        <v>334</v>
      </c>
    </row>
    <row r="17" spans="1:7" ht="14.25">
      <c r="A17" s="13">
        <v>34285</v>
      </c>
      <c r="B17" s="13" t="str">
        <f t="shared" si="0"/>
        <v>Freitag</v>
      </c>
      <c r="C17" s="14">
        <v>12</v>
      </c>
      <c r="D17" s="15">
        <v>989</v>
      </c>
      <c r="E17" s="16">
        <v>0</v>
      </c>
      <c r="F17" s="17">
        <v>9</v>
      </c>
      <c r="G17" s="18">
        <v>328</v>
      </c>
    </row>
    <row r="18" spans="1:7" ht="14.25">
      <c r="A18" s="13">
        <v>34286</v>
      </c>
      <c r="B18" s="13" t="str">
        <f t="shared" si="0"/>
        <v>Samstag</v>
      </c>
      <c r="C18" s="14">
        <v>11</v>
      </c>
      <c r="D18" s="15">
        <v>999</v>
      </c>
      <c r="E18" s="16">
        <v>3</v>
      </c>
      <c r="F18" s="17">
        <v>6</v>
      </c>
      <c r="G18" s="18">
        <v>318</v>
      </c>
    </row>
    <row r="19" spans="1:7" ht="14.25">
      <c r="A19" s="13">
        <v>34287</v>
      </c>
      <c r="B19" s="13" t="str">
        <f t="shared" si="0"/>
        <v>Sonntag</v>
      </c>
      <c r="C19" s="14">
        <v>10</v>
      </c>
      <c r="D19" s="15">
        <v>1008</v>
      </c>
      <c r="E19" s="16">
        <v>7</v>
      </c>
      <c r="F19" s="17">
        <v>0</v>
      </c>
      <c r="G19" s="18">
        <v>316</v>
      </c>
    </row>
    <row r="20" spans="1:7" ht="14.25">
      <c r="A20" s="13">
        <v>34288</v>
      </c>
      <c r="B20" s="13" t="str">
        <f t="shared" si="0"/>
        <v>Montag</v>
      </c>
      <c r="C20" s="14">
        <v>9</v>
      </c>
      <c r="D20" s="15">
        <v>1017</v>
      </c>
      <c r="E20" s="16">
        <v>0</v>
      </c>
      <c r="F20" s="17">
        <v>9</v>
      </c>
      <c r="G20" s="18">
        <v>315</v>
      </c>
    </row>
    <row r="21" spans="1:7" ht="14.25">
      <c r="A21" s="13">
        <v>34289</v>
      </c>
      <c r="B21" s="13" t="str">
        <f t="shared" si="0"/>
        <v>Dienstag</v>
      </c>
      <c r="C21" s="14">
        <v>14</v>
      </c>
      <c r="D21" s="15">
        <v>1027</v>
      </c>
      <c r="E21" s="16">
        <v>0</v>
      </c>
      <c r="F21" s="17">
        <v>9</v>
      </c>
      <c r="G21" s="18">
        <v>304</v>
      </c>
    </row>
    <row r="22" spans="1:7" ht="14.25">
      <c r="A22" s="13">
        <v>34290</v>
      </c>
      <c r="B22" s="13" t="str">
        <f t="shared" si="0"/>
        <v>Mittwoch</v>
      </c>
      <c r="C22" s="14">
        <v>13</v>
      </c>
      <c r="D22" s="15">
        <v>1027</v>
      </c>
      <c r="E22" s="16">
        <v>10</v>
      </c>
      <c r="F22" s="17">
        <v>5</v>
      </c>
      <c r="G22" s="18">
        <v>290</v>
      </c>
    </row>
    <row r="23" spans="1:7" ht="14.25">
      <c r="A23" s="13">
        <v>34291</v>
      </c>
      <c r="B23" s="13" t="str">
        <f t="shared" si="0"/>
        <v>Donnerstag</v>
      </c>
      <c r="C23" s="14">
        <v>12</v>
      </c>
      <c r="D23" s="15">
        <v>1027</v>
      </c>
      <c r="E23" s="16">
        <v>0</v>
      </c>
      <c r="F23" s="17">
        <v>9</v>
      </c>
      <c r="G23" s="18">
        <v>300</v>
      </c>
    </row>
    <row r="24" spans="1:7" ht="14.25">
      <c r="A24" s="13">
        <v>34292</v>
      </c>
      <c r="B24" s="13" t="str">
        <f t="shared" si="0"/>
        <v>Freitag</v>
      </c>
      <c r="C24" s="14">
        <v>11</v>
      </c>
      <c r="D24" s="15">
        <v>1027</v>
      </c>
      <c r="E24" s="16">
        <v>12</v>
      </c>
      <c r="F24" s="17">
        <v>4</v>
      </c>
      <c r="G24" s="18">
        <v>295</v>
      </c>
    </row>
    <row r="25" spans="1:7" ht="14.25">
      <c r="A25" s="13">
        <v>34293</v>
      </c>
      <c r="B25" s="13" t="str">
        <f t="shared" si="0"/>
        <v>Samstag</v>
      </c>
      <c r="C25" s="14">
        <v>10</v>
      </c>
      <c r="D25" s="15">
        <v>1020</v>
      </c>
      <c r="E25" s="16">
        <v>5</v>
      </c>
      <c r="F25" s="17">
        <v>4</v>
      </c>
      <c r="G25" s="18">
        <v>305</v>
      </c>
    </row>
    <row r="26" spans="1:7" ht="14.25">
      <c r="A26" s="13">
        <v>34294</v>
      </c>
      <c r="B26" s="13" t="str">
        <f t="shared" si="0"/>
        <v>Sonntag</v>
      </c>
      <c r="C26" s="14">
        <v>9</v>
      </c>
      <c r="D26" s="15">
        <v>1013</v>
      </c>
      <c r="E26" s="16">
        <v>0</v>
      </c>
      <c r="F26" s="17">
        <v>6</v>
      </c>
      <c r="G26" s="18">
        <v>301</v>
      </c>
    </row>
    <row r="27" spans="1:7" ht="14.25">
      <c r="A27" s="13">
        <v>34295</v>
      </c>
      <c r="B27" s="13" t="str">
        <f t="shared" si="0"/>
        <v>Montag</v>
      </c>
      <c r="C27" s="14">
        <v>8</v>
      </c>
      <c r="D27" s="15">
        <v>1007</v>
      </c>
      <c r="E27" s="16">
        <v>12</v>
      </c>
      <c r="F27" s="17">
        <v>2</v>
      </c>
      <c r="G27" s="18">
        <v>297</v>
      </c>
    </row>
    <row r="28" spans="1:7" ht="14.25">
      <c r="A28" s="13">
        <v>34296</v>
      </c>
      <c r="B28" s="13" t="str">
        <f t="shared" si="0"/>
        <v>Dienstag</v>
      </c>
      <c r="C28" s="14">
        <v>9</v>
      </c>
      <c r="D28" s="15">
        <v>1000</v>
      </c>
      <c r="E28" s="16">
        <v>0</v>
      </c>
      <c r="F28" s="17">
        <v>9</v>
      </c>
      <c r="G28" s="18">
        <v>299</v>
      </c>
    </row>
    <row r="29" spans="1:7" ht="14.25">
      <c r="A29" s="13">
        <v>34297</v>
      </c>
      <c r="B29" s="13" t="str">
        <f t="shared" si="0"/>
        <v>Mittwoch</v>
      </c>
      <c r="C29" s="14">
        <v>6</v>
      </c>
      <c r="D29" s="15">
        <v>993</v>
      </c>
      <c r="E29" s="16">
        <v>0</v>
      </c>
      <c r="F29" s="17">
        <v>9</v>
      </c>
      <c r="G29" s="18">
        <v>289</v>
      </c>
    </row>
    <row r="30" spans="1:7" ht="14.25">
      <c r="A30" s="13">
        <v>34298</v>
      </c>
      <c r="B30" s="13" t="str">
        <f t="shared" si="0"/>
        <v>Donnerstag</v>
      </c>
      <c r="C30" s="14">
        <v>5</v>
      </c>
      <c r="D30" s="15">
        <v>987</v>
      </c>
      <c r="E30" s="16">
        <v>0</v>
      </c>
      <c r="F30" s="17">
        <v>9</v>
      </c>
      <c r="G30" s="18">
        <v>285</v>
      </c>
    </row>
    <row r="31" spans="1:7" ht="14.25">
      <c r="A31" s="13">
        <v>34299</v>
      </c>
      <c r="B31" s="13" t="str">
        <f t="shared" si="0"/>
        <v>Freitag</v>
      </c>
      <c r="C31" s="14">
        <v>4</v>
      </c>
      <c r="D31" s="15">
        <v>980</v>
      </c>
      <c r="E31" s="16">
        <v>0</v>
      </c>
      <c r="F31" s="17">
        <v>9</v>
      </c>
      <c r="G31" s="18">
        <v>281</v>
      </c>
    </row>
    <row r="32" spans="1:7" ht="14.25">
      <c r="A32" s="13">
        <v>34300</v>
      </c>
      <c r="B32" s="13" t="str">
        <f t="shared" si="0"/>
        <v>Samstag</v>
      </c>
      <c r="C32" s="14">
        <v>8</v>
      </c>
      <c r="D32" s="15">
        <v>977</v>
      </c>
      <c r="E32" s="16">
        <v>3</v>
      </c>
      <c r="F32" s="17">
        <v>8</v>
      </c>
      <c r="G32" s="18">
        <v>277</v>
      </c>
    </row>
    <row r="33" spans="1:7" ht="14.25">
      <c r="A33" s="13">
        <v>34301</v>
      </c>
      <c r="B33" s="13" t="str">
        <f t="shared" si="0"/>
        <v>Sonntag</v>
      </c>
      <c r="C33" s="14">
        <v>9</v>
      </c>
      <c r="D33" s="15">
        <v>975</v>
      </c>
      <c r="E33" s="16">
        <v>0</v>
      </c>
      <c r="F33" s="17">
        <v>8</v>
      </c>
      <c r="G33" s="18">
        <v>275</v>
      </c>
    </row>
    <row r="34" spans="1:7" ht="14.25">
      <c r="A34" s="13">
        <v>34302</v>
      </c>
      <c r="B34" s="13" t="str">
        <f t="shared" si="0"/>
        <v>Montag</v>
      </c>
      <c r="C34" s="14">
        <v>6</v>
      </c>
      <c r="D34" s="15">
        <v>972</v>
      </c>
      <c r="E34" s="16">
        <v>10</v>
      </c>
      <c r="F34" s="17">
        <v>3</v>
      </c>
      <c r="G34" s="18">
        <v>269</v>
      </c>
    </row>
    <row r="35" spans="1:7" ht="14.25">
      <c r="A35" s="13">
        <v>34303</v>
      </c>
      <c r="B35" s="13" t="str">
        <f t="shared" si="0"/>
        <v>Dienstag</v>
      </c>
      <c r="C35" s="14">
        <v>5</v>
      </c>
      <c r="D35" s="15">
        <v>969</v>
      </c>
      <c r="E35" s="16">
        <v>6</v>
      </c>
      <c r="F35" s="17">
        <v>0</v>
      </c>
      <c r="G35" s="18">
        <v>290</v>
      </c>
    </row>
  </sheetData>
  <printOptions/>
  <pageMargins left="0.75" right="0.75" top="1" bottom="1" header="0.511811023" footer="0.511811023"/>
  <pageSetup horizontalDpi="300" verticalDpi="300" orientation="landscape" paperSize="9" r:id="rId3"/>
  <headerFooter alignWithMargins="0">
    <oddHeader>&amp;C&amp;F</oddHeader>
    <oddFooter>&amp;CSeite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6" width="17.28125" style="1" customWidth="1"/>
    <col min="7" max="16384" width="11.421875" style="1" customWidth="1"/>
  </cols>
  <sheetData>
    <row r="1" ht="27">
      <c r="A1" s="4" t="s">
        <v>3</v>
      </c>
    </row>
    <row r="2" ht="14.25"/>
    <row r="3" spans="1:6" ht="18">
      <c r="A3" s="6" t="s">
        <v>8</v>
      </c>
      <c r="B3" s="7"/>
      <c r="C3" s="7"/>
      <c r="D3" s="7"/>
      <c r="E3" s="7"/>
      <c r="F3" s="7"/>
    </row>
    <row r="4" spans="1:6" ht="14.25">
      <c r="A4" s="5" t="s">
        <v>11</v>
      </c>
      <c r="B4" s="2"/>
      <c r="C4" s="2"/>
      <c r="D4" s="5"/>
      <c r="E4" s="5">
        <v>220</v>
      </c>
      <c r="F4" s="2"/>
    </row>
    <row r="5" spans="1:6" s="8" customFormat="1" ht="14.25">
      <c r="A5" s="5" t="s">
        <v>4</v>
      </c>
      <c r="B5" s="5"/>
      <c r="C5" s="5"/>
      <c r="D5" s="5"/>
      <c r="E5" s="5">
        <v>100</v>
      </c>
      <c r="F5" s="5"/>
    </row>
    <row r="6" spans="1:6" s="8" customFormat="1" ht="14.25">
      <c r="A6" s="5" t="s">
        <v>5</v>
      </c>
      <c r="B6" s="5"/>
      <c r="C6" s="5"/>
      <c r="D6" s="10"/>
      <c r="E6" s="10">
        <v>0.1</v>
      </c>
      <c r="F6" s="5"/>
    </row>
    <row r="7" spans="1:6" ht="18">
      <c r="A7" s="6" t="s">
        <v>2</v>
      </c>
      <c r="B7" s="7"/>
      <c r="C7" s="7"/>
      <c r="D7" s="7"/>
      <c r="E7" s="7"/>
      <c r="F7" s="7"/>
    </row>
    <row r="8" spans="1:6" ht="14.25">
      <c r="A8" s="5" t="s">
        <v>1</v>
      </c>
      <c r="B8" s="5">
        <v>230</v>
      </c>
      <c r="C8" s="5">
        <v>400</v>
      </c>
      <c r="D8" s="5">
        <v>600</v>
      </c>
      <c r="E8" s="5">
        <v>1200</v>
      </c>
      <c r="F8" s="5">
        <v>1500</v>
      </c>
    </row>
    <row r="9" spans="1:6" ht="14.25">
      <c r="A9" s="5" t="s">
        <v>6</v>
      </c>
      <c r="B9" s="9">
        <v>0</v>
      </c>
      <c r="C9" s="9">
        <v>0.08</v>
      </c>
      <c r="D9" s="9">
        <v>0.15</v>
      </c>
      <c r="E9" s="9">
        <v>0.3</v>
      </c>
      <c r="F9" s="9">
        <v>0.4</v>
      </c>
    </row>
    <row r="10" spans="1:6" ht="14.25">
      <c r="A10" s="5" t="s">
        <v>10</v>
      </c>
      <c r="B10" s="5"/>
      <c r="C10" s="5"/>
      <c r="D10" s="5"/>
      <c r="E10" s="5"/>
      <c r="F10" s="5"/>
    </row>
    <row r="11" spans="1:6" ht="14.25">
      <c r="A11" s="7" t="s">
        <v>0</v>
      </c>
      <c r="B11" s="7"/>
      <c r="C11" s="7"/>
      <c r="D11" s="7"/>
      <c r="E11" s="7"/>
      <c r="F11" s="7"/>
    </row>
    <row r="12" spans="1:6" ht="14.25">
      <c r="A12" s="5">
        <v>0</v>
      </c>
      <c r="B12" s="3"/>
      <c r="C12" s="3"/>
      <c r="D12" s="3"/>
      <c r="E12" s="3"/>
      <c r="F12" s="3"/>
    </row>
    <row r="13" spans="1:6" ht="14.25">
      <c r="A13" s="5"/>
      <c r="B13" s="3"/>
      <c r="C13" s="3"/>
      <c r="D13" s="3"/>
      <c r="E13" s="3"/>
      <c r="F13" s="3"/>
    </row>
    <row r="14" spans="1:6" ht="14.25">
      <c r="A14" s="5"/>
      <c r="B14" s="3"/>
      <c r="C14" s="3"/>
      <c r="D14" s="3"/>
      <c r="E14" s="3"/>
      <c r="F14" s="3"/>
    </row>
    <row r="15" spans="1:6" ht="14.25">
      <c r="A15" s="5"/>
      <c r="B15" s="3"/>
      <c r="C15" s="3"/>
      <c r="D15" s="3"/>
      <c r="E15" s="3"/>
      <c r="F15" s="3"/>
    </row>
    <row r="16" spans="1:6" ht="14.25">
      <c r="A16" s="5"/>
      <c r="B16" s="3"/>
      <c r="C16" s="3"/>
      <c r="D16" s="3"/>
      <c r="E16" s="3"/>
      <c r="F16" s="3"/>
    </row>
    <row r="17" spans="1:6" ht="14.25">
      <c r="A17" s="5"/>
      <c r="B17" s="3"/>
      <c r="C17" s="3"/>
      <c r="D17" s="3"/>
      <c r="E17" s="3"/>
      <c r="F17" s="3"/>
    </row>
    <row r="18" spans="1:6" ht="14.25">
      <c r="A18" s="5"/>
      <c r="B18" s="3"/>
      <c r="C18" s="3"/>
      <c r="D18" s="3"/>
      <c r="E18" s="3"/>
      <c r="F18" s="3"/>
    </row>
    <row r="19" spans="1:6" ht="14.25">
      <c r="A19" s="5"/>
      <c r="B19" s="3"/>
      <c r="C19" s="3"/>
      <c r="D19" s="3"/>
      <c r="E19" s="3"/>
      <c r="F19" s="3"/>
    </row>
    <row r="20" spans="1:6" ht="14.25">
      <c r="A20" s="5"/>
      <c r="B20" s="3"/>
      <c r="C20" s="3"/>
      <c r="D20" s="3"/>
      <c r="E20" s="3"/>
      <c r="F20" s="3"/>
    </row>
    <row r="21" spans="1:6" ht="14.25">
      <c r="A21" s="5"/>
      <c r="B21" s="3"/>
      <c r="C21" s="3"/>
      <c r="D21" s="3"/>
      <c r="E21" s="3"/>
      <c r="F21" s="3"/>
    </row>
    <row r="22" spans="1:6" ht="14.25">
      <c r="A22" s="5"/>
      <c r="B22" s="3"/>
      <c r="C22" s="3"/>
      <c r="D22" s="3"/>
      <c r="E22" s="3"/>
      <c r="F22" s="3"/>
    </row>
    <row r="23" spans="1:6" ht="14.25">
      <c r="A23" s="5"/>
      <c r="B23" s="3"/>
      <c r="C23" s="3"/>
      <c r="D23" s="3"/>
      <c r="E23" s="3"/>
      <c r="F23" s="3"/>
    </row>
    <row r="24" spans="1:6" ht="14.25">
      <c r="A24" s="5"/>
      <c r="B24" s="3"/>
      <c r="C24" s="3"/>
      <c r="D24" s="3"/>
      <c r="E24" s="3"/>
      <c r="F24" s="3"/>
    </row>
    <row r="25" spans="1:6" ht="14.25">
      <c r="A25" s="5"/>
      <c r="B25" s="3"/>
      <c r="C25" s="3"/>
      <c r="D25" s="3"/>
      <c r="E25" s="3"/>
      <c r="F25" s="3"/>
    </row>
    <row r="26" spans="1:6" ht="14.25">
      <c r="A26" s="5"/>
      <c r="B26" s="3"/>
      <c r="C26" s="3"/>
      <c r="D26" s="3"/>
      <c r="E26" s="3"/>
      <c r="F26" s="3"/>
    </row>
    <row r="27" spans="1:6" ht="14.25">
      <c r="A27" s="5"/>
      <c r="B27" s="3"/>
      <c r="C27" s="3"/>
      <c r="D27" s="3"/>
      <c r="E27" s="3"/>
      <c r="F27" s="3"/>
    </row>
    <row r="28" spans="1:6" ht="14.25">
      <c r="A28" s="5"/>
      <c r="B28" s="3"/>
      <c r="C28" s="3"/>
      <c r="D28" s="3"/>
      <c r="E28" s="3"/>
      <c r="F28" s="3"/>
    </row>
    <row r="29" spans="1:6" ht="14.25">
      <c r="A29" s="5"/>
      <c r="B29" s="3"/>
      <c r="C29" s="3"/>
      <c r="D29" s="3"/>
      <c r="E29" s="3"/>
      <c r="F29" s="3"/>
    </row>
    <row r="30" spans="1:6" ht="14.25">
      <c r="A30" s="5"/>
      <c r="B30" s="3"/>
      <c r="C30" s="3"/>
      <c r="D30" s="3"/>
      <c r="E30" s="3"/>
      <c r="F30" s="3"/>
    </row>
    <row r="31" spans="1:6" ht="14.25">
      <c r="A31" s="5"/>
      <c r="B31" s="3"/>
      <c r="C31" s="3"/>
      <c r="D31" s="3"/>
      <c r="E31" s="3"/>
      <c r="F31" s="3"/>
    </row>
    <row r="32" spans="1:6" ht="14.25">
      <c r="A32" s="5"/>
      <c r="B32" s="3"/>
      <c r="C32" s="3"/>
      <c r="D32" s="3"/>
      <c r="E32" s="3"/>
      <c r="F32" s="3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79" customWidth="1"/>
    <col min="2" max="2" width="7.28125" style="79" bestFit="1" customWidth="1"/>
    <col min="3" max="3" width="12.00390625" style="79" bestFit="1" customWidth="1"/>
    <col min="4" max="4" width="3.57421875" style="94" bestFit="1" customWidth="1"/>
    <col min="5" max="5" width="8.57421875" style="94" bestFit="1" customWidth="1"/>
    <col min="6" max="6" width="9.00390625" style="79" bestFit="1" customWidth="1"/>
    <col min="7" max="7" width="10.7109375" style="79" bestFit="1" customWidth="1"/>
    <col min="8" max="8" width="6.7109375" style="79" bestFit="1" customWidth="1"/>
    <col min="9" max="9" width="5.8515625" style="79" customWidth="1"/>
    <col min="10" max="10" width="47.8515625" style="79" customWidth="1"/>
    <col min="11" max="11" width="13.28125" style="94" customWidth="1"/>
    <col min="12" max="16384" width="11.421875" style="79" customWidth="1"/>
  </cols>
  <sheetData>
    <row r="1" spans="1:8" ht="27">
      <c r="A1" s="81" t="s">
        <v>99</v>
      </c>
      <c r="B1" s="82"/>
      <c r="C1" s="82"/>
      <c r="D1" s="91"/>
      <c r="E1" s="91"/>
      <c r="F1" s="82"/>
      <c r="G1" s="82"/>
      <c r="H1" s="82"/>
    </row>
    <row r="2" spans="1:8" ht="5.25" customHeight="1">
      <c r="A2" s="83"/>
      <c r="B2" s="83"/>
      <c r="C2" s="83"/>
      <c r="D2" s="92"/>
      <c r="E2" s="92"/>
      <c r="F2" s="83"/>
      <c r="G2" s="83"/>
      <c r="H2" s="83"/>
    </row>
    <row r="3" spans="1:8" ht="15">
      <c r="A3" s="80" t="s">
        <v>58</v>
      </c>
      <c r="B3" s="80" t="s">
        <v>59</v>
      </c>
      <c r="C3" s="80" t="s">
        <v>60</v>
      </c>
      <c r="D3" s="93" t="s">
        <v>124</v>
      </c>
      <c r="E3" s="93" t="s">
        <v>61</v>
      </c>
      <c r="F3" s="80" t="s">
        <v>62</v>
      </c>
      <c r="G3" s="80" t="s">
        <v>63</v>
      </c>
      <c r="H3" s="80" t="s">
        <v>64</v>
      </c>
    </row>
    <row r="4" spans="1:11" ht="15">
      <c r="A4" s="79" t="s">
        <v>74</v>
      </c>
      <c r="B4" s="79" t="s">
        <v>75</v>
      </c>
      <c r="C4" s="79" t="s">
        <v>76</v>
      </c>
      <c r="D4" s="94">
        <v>3</v>
      </c>
      <c r="E4" s="94">
        <v>1250</v>
      </c>
      <c r="F4" s="79" t="s">
        <v>77</v>
      </c>
      <c r="G4" s="79" t="s">
        <v>98</v>
      </c>
      <c r="H4" s="79">
        <v>11000</v>
      </c>
      <c r="J4" s="86" t="s">
        <v>100</v>
      </c>
      <c r="K4" s="95"/>
    </row>
    <row r="5" spans="1:11" ht="14.25">
      <c r="A5" s="79" t="s">
        <v>65</v>
      </c>
      <c r="B5" s="79" t="s">
        <v>66</v>
      </c>
      <c r="C5" s="79" t="s">
        <v>67</v>
      </c>
      <c r="D5" s="94">
        <v>5</v>
      </c>
      <c r="E5" s="94">
        <v>580</v>
      </c>
      <c r="F5" s="79" t="s">
        <v>70</v>
      </c>
      <c r="G5" s="79" t="s">
        <v>98</v>
      </c>
      <c r="H5" s="79">
        <v>12800</v>
      </c>
      <c r="J5" s="85" t="s">
        <v>122</v>
      </c>
      <c r="K5" s="96">
        <v>77</v>
      </c>
    </row>
    <row r="6" spans="1:11" ht="14.25">
      <c r="A6" s="79" t="s">
        <v>89</v>
      </c>
      <c r="B6" s="79" t="s">
        <v>90</v>
      </c>
      <c r="C6" s="79" t="s">
        <v>91</v>
      </c>
      <c r="D6" s="94">
        <v>2</v>
      </c>
      <c r="E6" s="94">
        <v>240</v>
      </c>
      <c r="F6" s="79" t="s">
        <v>83</v>
      </c>
      <c r="G6" s="79" t="s">
        <v>95</v>
      </c>
      <c r="H6" s="79">
        <v>37800</v>
      </c>
      <c r="J6" s="85" t="s">
        <v>101</v>
      </c>
      <c r="K6" s="96">
        <v>17</v>
      </c>
    </row>
    <row r="7" spans="1:11" ht="14.25">
      <c r="A7" s="79" t="s">
        <v>89</v>
      </c>
      <c r="B7" s="79" t="s">
        <v>90</v>
      </c>
      <c r="C7" s="79" t="s">
        <v>91</v>
      </c>
      <c r="D7" s="94">
        <v>2</v>
      </c>
      <c r="E7" s="94">
        <v>240</v>
      </c>
      <c r="F7" s="79" t="s">
        <v>70</v>
      </c>
      <c r="G7" s="79" t="s">
        <v>98</v>
      </c>
      <c r="H7" s="79">
        <v>16850</v>
      </c>
      <c r="J7" s="85" t="s">
        <v>102</v>
      </c>
      <c r="K7" s="96">
        <v>65</v>
      </c>
    </row>
    <row r="8" spans="1:11" ht="14.25">
      <c r="A8" s="79" t="s">
        <v>65</v>
      </c>
      <c r="B8" s="79" t="s">
        <v>66</v>
      </c>
      <c r="C8" s="79" t="s">
        <v>67</v>
      </c>
      <c r="D8" s="94">
        <v>5</v>
      </c>
      <c r="E8" s="94">
        <v>580</v>
      </c>
      <c r="F8" s="79" t="s">
        <v>70</v>
      </c>
      <c r="G8" s="79" t="s">
        <v>92</v>
      </c>
      <c r="H8" s="79">
        <v>17100</v>
      </c>
      <c r="J8" s="85" t="s">
        <v>103</v>
      </c>
      <c r="K8" s="96">
        <v>9</v>
      </c>
    </row>
    <row r="9" spans="1:11" ht="14.25">
      <c r="A9" s="79" t="s">
        <v>89</v>
      </c>
      <c r="B9" s="79" t="s">
        <v>90</v>
      </c>
      <c r="C9" s="79" t="s">
        <v>91</v>
      </c>
      <c r="D9" s="94">
        <v>2</v>
      </c>
      <c r="E9" s="94">
        <v>240</v>
      </c>
      <c r="F9" s="79" t="s">
        <v>73</v>
      </c>
      <c r="G9" s="79" t="s">
        <v>98</v>
      </c>
      <c r="H9" s="79">
        <v>22700</v>
      </c>
      <c r="J9" s="85" t="s">
        <v>105</v>
      </c>
      <c r="K9" s="96">
        <v>33</v>
      </c>
    </row>
    <row r="10" spans="1:11" ht="14.25">
      <c r="A10" s="79" t="s">
        <v>89</v>
      </c>
      <c r="B10" s="79" t="s">
        <v>90</v>
      </c>
      <c r="C10" s="79" t="s">
        <v>91</v>
      </c>
      <c r="D10" s="94">
        <v>2</v>
      </c>
      <c r="E10" s="94">
        <v>240</v>
      </c>
      <c r="F10" s="79" t="s">
        <v>70</v>
      </c>
      <c r="G10" s="79" t="s">
        <v>93</v>
      </c>
      <c r="H10" s="79">
        <v>18000</v>
      </c>
      <c r="J10" s="85" t="s">
        <v>106</v>
      </c>
      <c r="K10" s="96">
        <v>17</v>
      </c>
    </row>
    <row r="11" spans="1:11" ht="14.25">
      <c r="A11" s="79" t="s">
        <v>89</v>
      </c>
      <c r="B11" s="79" t="s">
        <v>90</v>
      </c>
      <c r="C11" s="79" t="s">
        <v>91</v>
      </c>
      <c r="D11" s="94">
        <v>2</v>
      </c>
      <c r="E11" s="94">
        <v>242</v>
      </c>
      <c r="F11" s="79" t="s">
        <v>83</v>
      </c>
      <c r="G11" s="79" t="s">
        <v>98</v>
      </c>
      <c r="H11" s="79">
        <v>27652</v>
      </c>
      <c r="J11" s="85" t="s">
        <v>104</v>
      </c>
      <c r="K11" s="96">
        <v>8</v>
      </c>
    </row>
    <row r="12" spans="1:11" ht="14.25">
      <c r="A12" s="79" t="s">
        <v>74</v>
      </c>
      <c r="B12" s="79" t="s">
        <v>75</v>
      </c>
      <c r="C12" s="79" t="s">
        <v>76</v>
      </c>
      <c r="D12" s="94">
        <v>3</v>
      </c>
      <c r="E12" s="94">
        <v>1250</v>
      </c>
      <c r="F12" s="79" t="s">
        <v>77</v>
      </c>
      <c r="G12" s="79" t="s">
        <v>69</v>
      </c>
      <c r="H12" s="79">
        <v>18450</v>
      </c>
      <c r="J12" s="85" t="s">
        <v>119</v>
      </c>
      <c r="K12" s="96">
        <v>24</v>
      </c>
    </row>
    <row r="13" spans="1:11" ht="14.25">
      <c r="A13" s="79" t="s">
        <v>81</v>
      </c>
      <c r="B13" s="79" t="s">
        <v>75</v>
      </c>
      <c r="C13" s="79" t="s">
        <v>82</v>
      </c>
      <c r="D13" s="94">
        <v>5</v>
      </c>
      <c r="E13" s="94">
        <v>330</v>
      </c>
      <c r="F13" s="79" t="s">
        <v>77</v>
      </c>
      <c r="G13" s="79" t="s">
        <v>98</v>
      </c>
      <c r="H13" s="79">
        <v>19550</v>
      </c>
      <c r="J13" s="88"/>
      <c r="K13" s="97"/>
    </row>
    <row r="14" spans="1:11" ht="15">
      <c r="A14" s="79" t="s">
        <v>65</v>
      </c>
      <c r="B14" s="79" t="s">
        <v>66</v>
      </c>
      <c r="C14" s="79" t="s">
        <v>67</v>
      </c>
      <c r="D14" s="94">
        <v>5</v>
      </c>
      <c r="E14" s="94">
        <v>580</v>
      </c>
      <c r="F14" s="79" t="s">
        <v>83</v>
      </c>
      <c r="G14" s="79" t="s">
        <v>93</v>
      </c>
      <c r="H14" s="79">
        <v>13500</v>
      </c>
      <c r="J14" s="86" t="s">
        <v>107</v>
      </c>
      <c r="K14" s="95"/>
    </row>
    <row r="15" spans="1:11" ht="14.25">
      <c r="A15" s="79" t="s">
        <v>65</v>
      </c>
      <c r="B15" s="79" t="s">
        <v>66</v>
      </c>
      <c r="C15" s="79" t="s">
        <v>67</v>
      </c>
      <c r="D15" s="94">
        <v>5</v>
      </c>
      <c r="E15" s="94">
        <v>580</v>
      </c>
      <c r="F15" s="79" t="s">
        <v>83</v>
      </c>
      <c r="G15" s="79" t="s">
        <v>93</v>
      </c>
      <c r="H15" s="79">
        <v>39600</v>
      </c>
      <c r="J15" s="85" t="s">
        <v>108</v>
      </c>
      <c r="K15" s="96" t="s">
        <v>123</v>
      </c>
    </row>
    <row r="16" spans="1:11" ht="14.25">
      <c r="A16" s="79" t="s">
        <v>65</v>
      </c>
      <c r="B16" s="79" t="s">
        <v>66</v>
      </c>
      <c r="C16" s="79" t="s">
        <v>67</v>
      </c>
      <c r="D16" s="94">
        <v>5</v>
      </c>
      <c r="E16" s="94">
        <v>580</v>
      </c>
      <c r="F16" s="79" t="s">
        <v>83</v>
      </c>
      <c r="G16" s="79" t="s">
        <v>94</v>
      </c>
      <c r="H16" s="79">
        <v>44100</v>
      </c>
      <c r="J16" s="85" t="s">
        <v>109</v>
      </c>
      <c r="K16" s="96">
        <v>690150</v>
      </c>
    </row>
    <row r="17" spans="1:11" ht="14.25">
      <c r="A17" s="79" t="s">
        <v>65</v>
      </c>
      <c r="B17" s="79" t="s">
        <v>66</v>
      </c>
      <c r="C17" s="79" t="s">
        <v>67</v>
      </c>
      <c r="D17" s="94">
        <v>5</v>
      </c>
      <c r="E17" s="94">
        <v>580</v>
      </c>
      <c r="F17" s="79" t="s">
        <v>83</v>
      </c>
      <c r="G17" s="79" t="s">
        <v>96</v>
      </c>
      <c r="H17" s="79">
        <v>30150</v>
      </c>
      <c r="J17" s="85" t="s">
        <v>110</v>
      </c>
      <c r="K17" s="96">
        <v>50400</v>
      </c>
    </row>
    <row r="18" spans="1:11" ht="14.25">
      <c r="A18" s="79" t="s">
        <v>84</v>
      </c>
      <c r="B18" s="79" t="s">
        <v>85</v>
      </c>
      <c r="C18" s="79" t="s">
        <v>86</v>
      </c>
      <c r="D18" s="94">
        <v>5</v>
      </c>
      <c r="E18" s="94">
        <v>280</v>
      </c>
      <c r="F18" s="79" t="s">
        <v>77</v>
      </c>
      <c r="G18" s="79" t="s">
        <v>98</v>
      </c>
      <c r="H18" s="79">
        <v>19550</v>
      </c>
      <c r="J18" s="85" t="s">
        <v>111</v>
      </c>
      <c r="K18" s="96">
        <v>240</v>
      </c>
    </row>
    <row r="19" spans="1:8" ht="14.25">
      <c r="A19" s="79" t="s">
        <v>65</v>
      </c>
      <c r="B19" s="79" t="s">
        <v>66</v>
      </c>
      <c r="C19" s="79" t="s">
        <v>67</v>
      </c>
      <c r="D19" s="94">
        <v>5</v>
      </c>
      <c r="E19" s="94">
        <v>580</v>
      </c>
      <c r="F19" s="79" t="s">
        <v>68</v>
      </c>
      <c r="G19" s="79" t="s">
        <v>98</v>
      </c>
      <c r="H19" s="79">
        <v>31700</v>
      </c>
    </row>
    <row r="20" spans="1:11" ht="15">
      <c r="A20" s="79" t="s">
        <v>65</v>
      </c>
      <c r="B20" s="79" t="s">
        <v>66</v>
      </c>
      <c r="C20" s="79" t="s">
        <v>67</v>
      </c>
      <c r="D20" s="94">
        <v>5</v>
      </c>
      <c r="E20" s="94">
        <v>580</v>
      </c>
      <c r="F20" s="79" t="s">
        <v>70</v>
      </c>
      <c r="G20" s="79" t="s">
        <v>97</v>
      </c>
      <c r="H20" s="79">
        <v>20250</v>
      </c>
      <c r="J20" s="86" t="s">
        <v>113</v>
      </c>
      <c r="K20" s="95"/>
    </row>
    <row r="21" spans="1:11" ht="14.25">
      <c r="A21" s="79" t="s">
        <v>65</v>
      </c>
      <c r="B21" s="79" t="s">
        <v>66</v>
      </c>
      <c r="C21" s="79" t="s">
        <v>67</v>
      </c>
      <c r="D21" s="94">
        <v>5</v>
      </c>
      <c r="E21" s="94">
        <v>580</v>
      </c>
      <c r="F21" s="79" t="s">
        <v>83</v>
      </c>
      <c r="G21" s="79" t="s">
        <v>98</v>
      </c>
      <c r="H21" s="79">
        <v>23150</v>
      </c>
      <c r="J21" s="100" t="s">
        <v>112</v>
      </c>
      <c r="K21" s="98"/>
    </row>
    <row r="22" spans="1:11" ht="14.25">
      <c r="A22" s="79" t="s">
        <v>71</v>
      </c>
      <c r="B22" s="79" t="s">
        <v>66</v>
      </c>
      <c r="C22" s="79" t="s">
        <v>72</v>
      </c>
      <c r="D22" s="94">
        <v>4</v>
      </c>
      <c r="E22" s="94">
        <v>310</v>
      </c>
      <c r="F22" s="79" t="s">
        <v>73</v>
      </c>
      <c r="G22" s="79" t="s">
        <v>69</v>
      </c>
      <c r="H22" s="79">
        <v>20700</v>
      </c>
      <c r="J22" s="100"/>
      <c r="K22" s="96">
        <v>27</v>
      </c>
    </row>
    <row r="23" spans="1:11" ht="14.25">
      <c r="A23" s="79" t="s">
        <v>74</v>
      </c>
      <c r="B23" s="79" t="s">
        <v>75</v>
      </c>
      <c r="C23" s="79" t="s">
        <v>76</v>
      </c>
      <c r="D23" s="94">
        <v>3</v>
      </c>
      <c r="E23" s="94">
        <v>1250</v>
      </c>
      <c r="F23" s="79" t="s">
        <v>77</v>
      </c>
      <c r="G23" s="79" t="s">
        <v>93</v>
      </c>
      <c r="H23" s="79">
        <v>22050</v>
      </c>
      <c r="J23" s="100" t="s">
        <v>114</v>
      </c>
      <c r="K23" s="98"/>
    </row>
    <row r="24" spans="1:11" ht="14.25">
      <c r="A24" s="79" t="s">
        <v>71</v>
      </c>
      <c r="B24" s="79" t="s">
        <v>66</v>
      </c>
      <c r="C24" s="79" t="s">
        <v>72</v>
      </c>
      <c r="D24" s="94">
        <v>4</v>
      </c>
      <c r="E24" s="94">
        <v>310</v>
      </c>
      <c r="F24" s="79" t="s">
        <v>68</v>
      </c>
      <c r="G24" s="79" t="s">
        <v>93</v>
      </c>
      <c r="H24" s="79">
        <v>27000</v>
      </c>
      <c r="J24" s="100"/>
      <c r="K24" s="96" t="s">
        <v>93</v>
      </c>
    </row>
    <row r="25" spans="1:11" ht="14.25">
      <c r="A25" s="79" t="s">
        <v>87</v>
      </c>
      <c r="B25" s="79" t="s">
        <v>85</v>
      </c>
      <c r="C25" s="79" t="s">
        <v>88</v>
      </c>
      <c r="D25" s="94">
        <v>5</v>
      </c>
      <c r="E25" s="94">
        <v>510</v>
      </c>
      <c r="F25" s="79" t="s">
        <v>70</v>
      </c>
      <c r="G25" s="79" t="s">
        <v>98</v>
      </c>
      <c r="H25" s="79">
        <v>22700</v>
      </c>
      <c r="J25" s="100" t="s">
        <v>116</v>
      </c>
      <c r="K25" s="98"/>
    </row>
    <row r="26" spans="1:11" ht="14.25">
      <c r="A26" s="79" t="s">
        <v>81</v>
      </c>
      <c r="B26" s="79" t="s">
        <v>75</v>
      </c>
      <c r="C26" s="79" t="s">
        <v>82</v>
      </c>
      <c r="D26" s="94">
        <v>5</v>
      </c>
      <c r="E26" s="94">
        <v>330</v>
      </c>
      <c r="F26" s="79" t="s">
        <v>77</v>
      </c>
      <c r="G26" s="79" t="s">
        <v>92</v>
      </c>
      <c r="H26" s="79">
        <v>22950</v>
      </c>
      <c r="J26" s="100"/>
      <c r="K26" s="96" t="s">
        <v>68</v>
      </c>
    </row>
    <row r="27" spans="1:11" ht="14.25">
      <c r="A27" s="79" t="s">
        <v>71</v>
      </c>
      <c r="B27" s="79" t="s">
        <v>66</v>
      </c>
      <c r="C27" s="79" t="s">
        <v>72</v>
      </c>
      <c r="D27" s="94">
        <v>4</v>
      </c>
      <c r="E27" s="94">
        <v>310</v>
      </c>
      <c r="F27" s="79" t="s">
        <v>68</v>
      </c>
      <c r="G27" s="79" t="s">
        <v>96</v>
      </c>
      <c r="H27" s="79">
        <v>45900</v>
      </c>
      <c r="J27" s="100" t="s">
        <v>115</v>
      </c>
      <c r="K27" s="98"/>
    </row>
    <row r="28" spans="1:11" ht="14.25">
      <c r="A28" s="79" t="s">
        <v>71</v>
      </c>
      <c r="B28" s="79" t="s">
        <v>66</v>
      </c>
      <c r="C28" s="79" t="s">
        <v>72</v>
      </c>
      <c r="D28" s="94">
        <v>4</v>
      </c>
      <c r="E28" s="94">
        <v>310</v>
      </c>
      <c r="F28" s="79" t="s">
        <v>73</v>
      </c>
      <c r="G28" s="79" t="s">
        <v>97</v>
      </c>
      <c r="H28" s="79">
        <v>38250</v>
      </c>
      <c r="J28" s="100"/>
      <c r="K28" s="96" t="s">
        <v>125</v>
      </c>
    </row>
    <row r="29" spans="1:11" ht="14.25">
      <c r="A29" s="79" t="s">
        <v>74</v>
      </c>
      <c r="B29" s="79" t="s">
        <v>75</v>
      </c>
      <c r="C29" s="79" t="s">
        <v>76</v>
      </c>
      <c r="D29" s="94">
        <v>3</v>
      </c>
      <c r="E29" s="94">
        <v>1250</v>
      </c>
      <c r="F29" s="79" t="s">
        <v>77</v>
      </c>
      <c r="G29" s="79" t="s">
        <v>92</v>
      </c>
      <c r="H29" s="79">
        <v>23400</v>
      </c>
      <c r="J29" s="100" t="s">
        <v>117</v>
      </c>
      <c r="K29" s="98"/>
    </row>
    <row r="30" spans="1:11" ht="14.25">
      <c r="A30" s="79" t="s">
        <v>74</v>
      </c>
      <c r="B30" s="79" t="s">
        <v>75</v>
      </c>
      <c r="C30" s="79" t="s">
        <v>76</v>
      </c>
      <c r="D30" s="94">
        <v>3</v>
      </c>
      <c r="E30" s="94">
        <v>1250</v>
      </c>
      <c r="F30" s="79" t="s">
        <v>77</v>
      </c>
      <c r="G30" s="79" t="s">
        <v>94</v>
      </c>
      <c r="H30" s="79">
        <v>24300</v>
      </c>
      <c r="J30" s="100"/>
      <c r="K30" s="96" t="s">
        <v>92</v>
      </c>
    </row>
    <row r="31" spans="1:11" ht="14.25">
      <c r="A31" s="79" t="s">
        <v>121</v>
      </c>
      <c r="B31" s="79" t="s">
        <v>66</v>
      </c>
      <c r="C31" s="90" t="s">
        <v>118</v>
      </c>
      <c r="D31" s="94">
        <v>5</v>
      </c>
      <c r="E31" s="94">
        <v>470</v>
      </c>
      <c r="F31" s="79" t="s">
        <v>68</v>
      </c>
      <c r="G31" s="79" t="s">
        <v>69</v>
      </c>
      <c r="H31" s="79">
        <v>11700</v>
      </c>
      <c r="J31" s="100" t="s">
        <v>120</v>
      </c>
      <c r="K31" s="98"/>
    </row>
    <row r="32" spans="1:11" ht="14.25">
      <c r="A32" s="79" t="s">
        <v>121</v>
      </c>
      <c r="B32" s="79" t="s">
        <v>66</v>
      </c>
      <c r="C32" s="90" t="s">
        <v>118</v>
      </c>
      <c r="D32" s="94">
        <v>5</v>
      </c>
      <c r="E32" s="94">
        <v>470</v>
      </c>
      <c r="F32" s="79" t="s">
        <v>68</v>
      </c>
      <c r="G32" s="79" t="s">
        <v>92</v>
      </c>
      <c r="H32" s="79">
        <v>40050</v>
      </c>
      <c r="J32" s="100"/>
      <c r="K32" s="96" t="s">
        <v>77</v>
      </c>
    </row>
    <row r="33" spans="1:11" ht="14.25">
      <c r="A33" s="79" t="s">
        <v>121</v>
      </c>
      <c r="B33" s="79" t="s">
        <v>66</v>
      </c>
      <c r="C33" s="90" t="s">
        <v>118</v>
      </c>
      <c r="D33" s="94">
        <v>5</v>
      </c>
      <c r="E33" s="94">
        <v>470</v>
      </c>
      <c r="F33" s="79" t="s">
        <v>68</v>
      </c>
      <c r="G33" s="79" t="s">
        <v>94</v>
      </c>
      <c r="H33" s="79">
        <v>19350</v>
      </c>
      <c r="J33" s="100" t="s">
        <v>126</v>
      </c>
      <c r="K33" s="89"/>
    </row>
    <row r="34" spans="1:11" ht="14.25">
      <c r="A34" s="79" t="s">
        <v>121</v>
      </c>
      <c r="B34" s="79" t="s">
        <v>66</v>
      </c>
      <c r="C34" s="90" t="s">
        <v>118</v>
      </c>
      <c r="D34" s="94">
        <v>5</v>
      </c>
      <c r="E34" s="94">
        <v>470</v>
      </c>
      <c r="F34" s="79" t="s">
        <v>68</v>
      </c>
      <c r="G34" s="79" t="s">
        <v>95</v>
      </c>
      <c r="H34" s="79">
        <v>29700</v>
      </c>
      <c r="J34" s="100"/>
      <c r="K34" s="99">
        <v>0.1176</v>
      </c>
    </row>
    <row r="35" spans="1:8" ht="14.25">
      <c r="A35" s="79" t="s">
        <v>74</v>
      </c>
      <c r="B35" s="79" t="s">
        <v>75</v>
      </c>
      <c r="C35" s="79" t="s">
        <v>76</v>
      </c>
      <c r="D35" s="94">
        <v>3</v>
      </c>
      <c r="E35" s="94">
        <v>1250</v>
      </c>
      <c r="F35" s="79" t="s">
        <v>77</v>
      </c>
      <c r="G35" s="79" t="s">
        <v>97</v>
      </c>
      <c r="H35" s="79">
        <v>25200</v>
      </c>
    </row>
    <row r="36" spans="1:8" ht="14.25">
      <c r="A36" s="79" t="s">
        <v>121</v>
      </c>
      <c r="B36" s="79" t="s">
        <v>66</v>
      </c>
      <c r="C36" s="90" t="s">
        <v>118</v>
      </c>
      <c r="D36" s="94">
        <v>5</v>
      </c>
      <c r="E36" s="94">
        <v>470</v>
      </c>
      <c r="F36" s="79" t="s">
        <v>68</v>
      </c>
      <c r="G36" s="79" t="s">
        <v>98</v>
      </c>
      <c r="H36" s="79">
        <v>34400</v>
      </c>
    </row>
    <row r="37" spans="1:8" ht="14.25">
      <c r="A37" s="79" t="s">
        <v>78</v>
      </c>
      <c r="B37" s="79" t="s">
        <v>75</v>
      </c>
      <c r="C37" s="79" t="s">
        <v>79</v>
      </c>
      <c r="D37" s="94">
        <v>5</v>
      </c>
      <c r="E37" s="94">
        <v>570</v>
      </c>
      <c r="F37" s="79" t="s">
        <v>77</v>
      </c>
      <c r="G37" s="79" t="s">
        <v>95</v>
      </c>
      <c r="H37" s="79">
        <v>25650</v>
      </c>
    </row>
    <row r="38" spans="1:8" ht="14.25">
      <c r="A38" s="79" t="s">
        <v>81</v>
      </c>
      <c r="B38" s="79" t="s">
        <v>75</v>
      </c>
      <c r="C38" s="79" t="s">
        <v>82</v>
      </c>
      <c r="D38" s="94">
        <v>5</v>
      </c>
      <c r="E38" s="94">
        <v>330</v>
      </c>
      <c r="F38" s="79" t="s">
        <v>70</v>
      </c>
      <c r="G38" s="79" t="s">
        <v>97</v>
      </c>
      <c r="H38" s="79">
        <v>27450</v>
      </c>
    </row>
    <row r="39" spans="1:8" ht="14.25">
      <c r="A39" s="79" t="s">
        <v>71</v>
      </c>
      <c r="B39" s="79" t="s">
        <v>66</v>
      </c>
      <c r="C39" s="79" t="s">
        <v>72</v>
      </c>
      <c r="D39" s="94">
        <v>4</v>
      </c>
      <c r="E39" s="94">
        <v>310</v>
      </c>
      <c r="F39" s="79" t="s">
        <v>77</v>
      </c>
      <c r="G39" s="79" t="s">
        <v>98</v>
      </c>
      <c r="H39" s="79">
        <v>27650</v>
      </c>
    </row>
    <row r="40" spans="1:8" ht="14.25">
      <c r="A40" s="79" t="s">
        <v>74</v>
      </c>
      <c r="B40" s="79" t="s">
        <v>75</v>
      </c>
      <c r="C40" s="79" t="s">
        <v>76</v>
      </c>
      <c r="D40" s="94">
        <v>3</v>
      </c>
      <c r="E40" s="94">
        <v>1250</v>
      </c>
      <c r="F40" s="79" t="s">
        <v>77</v>
      </c>
      <c r="G40" s="79" t="s">
        <v>98</v>
      </c>
      <c r="H40" s="79">
        <v>27650</v>
      </c>
    </row>
    <row r="41" spans="1:8" ht="14.25">
      <c r="A41" s="79" t="s">
        <v>89</v>
      </c>
      <c r="B41" s="79" t="s">
        <v>90</v>
      </c>
      <c r="C41" s="79" t="s">
        <v>91</v>
      </c>
      <c r="D41" s="94">
        <v>2</v>
      </c>
      <c r="E41" s="94">
        <v>241</v>
      </c>
      <c r="F41" s="79" t="s">
        <v>70</v>
      </c>
      <c r="G41" s="79" t="s">
        <v>98</v>
      </c>
      <c r="H41" s="79">
        <v>27651</v>
      </c>
    </row>
    <row r="42" spans="1:8" ht="14.25">
      <c r="A42" s="79" t="s">
        <v>89</v>
      </c>
      <c r="B42" s="79" t="s">
        <v>90</v>
      </c>
      <c r="C42" s="79" t="s">
        <v>91</v>
      </c>
      <c r="D42" s="94">
        <v>2</v>
      </c>
      <c r="E42" s="94">
        <v>240</v>
      </c>
      <c r="F42" s="79" t="s">
        <v>70</v>
      </c>
      <c r="G42" s="79" t="s">
        <v>92</v>
      </c>
      <c r="H42" s="79">
        <v>27900</v>
      </c>
    </row>
    <row r="43" spans="1:8" ht="14.25">
      <c r="A43" s="79" t="s">
        <v>81</v>
      </c>
      <c r="B43" s="79" t="s">
        <v>75</v>
      </c>
      <c r="C43" s="79" t="s">
        <v>82</v>
      </c>
      <c r="D43" s="94">
        <v>5</v>
      </c>
      <c r="E43" s="94">
        <v>330</v>
      </c>
      <c r="F43" s="79" t="s">
        <v>77</v>
      </c>
      <c r="G43" s="79" t="s">
        <v>96</v>
      </c>
      <c r="H43" s="79">
        <v>31050</v>
      </c>
    </row>
    <row r="44" spans="1:8" ht="14.25">
      <c r="A44" s="79" t="s">
        <v>87</v>
      </c>
      <c r="B44" s="79" t="s">
        <v>85</v>
      </c>
      <c r="C44" s="79" t="s">
        <v>88</v>
      </c>
      <c r="D44" s="94">
        <v>5</v>
      </c>
      <c r="E44" s="94">
        <v>510</v>
      </c>
      <c r="F44" s="79" t="s">
        <v>77</v>
      </c>
      <c r="G44" s="79" t="s">
        <v>94</v>
      </c>
      <c r="H44" s="79">
        <v>32400</v>
      </c>
    </row>
    <row r="45" spans="1:8" ht="14.25">
      <c r="A45" s="79" t="s">
        <v>78</v>
      </c>
      <c r="B45" s="79" t="s">
        <v>75</v>
      </c>
      <c r="C45" s="79" t="s">
        <v>79</v>
      </c>
      <c r="D45" s="94">
        <v>5</v>
      </c>
      <c r="E45" s="94">
        <v>570</v>
      </c>
      <c r="F45" s="79" t="s">
        <v>80</v>
      </c>
      <c r="G45" s="79" t="s">
        <v>69</v>
      </c>
      <c r="H45" s="79">
        <v>16650</v>
      </c>
    </row>
    <row r="46" spans="1:8" ht="14.25">
      <c r="A46" s="79" t="s">
        <v>78</v>
      </c>
      <c r="B46" s="79" t="s">
        <v>75</v>
      </c>
      <c r="C46" s="79" t="s">
        <v>79</v>
      </c>
      <c r="D46" s="94">
        <v>5</v>
      </c>
      <c r="E46" s="94">
        <v>570</v>
      </c>
      <c r="F46" s="79" t="s">
        <v>83</v>
      </c>
      <c r="G46" s="79" t="s">
        <v>92</v>
      </c>
      <c r="H46" s="79">
        <v>19800</v>
      </c>
    </row>
    <row r="47" spans="1:8" ht="14.25">
      <c r="A47" s="79" t="s">
        <v>78</v>
      </c>
      <c r="B47" s="79" t="s">
        <v>75</v>
      </c>
      <c r="C47" s="79" t="s">
        <v>79</v>
      </c>
      <c r="D47" s="94">
        <v>5</v>
      </c>
      <c r="E47" s="94">
        <v>570</v>
      </c>
      <c r="F47" s="79" t="s">
        <v>68</v>
      </c>
      <c r="G47" s="79" t="s">
        <v>93</v>
      </c>
      <c r="H47" s="79">
        <v>18900</v>
      </c>
    </row>
    <row r="48" spans="1:8" ht="14.25">
      <c r="A48" s="79" t="s">
        <v>78</v>
      </c>
      <c r="B48" s="79" t="s">
        <v>75</v>
      </c>
      <c r="C48" s="79" t="s">
        <v>79</v>
      </c>
      <c r="D48" s="94">
        <v>5</v>
      </c>
      <c r="E48" s="94">
        <v>570</v>
      </c>
      <c r="F48" s="79" t="s">
        <v>83</v>
      </c>
      <c r="G48" s="79" t="s">
        <v>94</v>
      </c>
      <c r="H48" s="79">
        <v>21600</v>
      </c>
    </row>
    <row r="49" spans="1:8" ht="14.25">
      <c r="A49" s="79" t="s">
        <v>78</v>
      </c>
      <c r="B49" s="79" t="s">
        <v>75</v>
      </c>
      <c r="C49" s="79" t="s">
        <v>79</v>
      </c>
      <c r="D49" s="94">
        <v>5</v>
      </c>
      <c r="E49" s="94">
        <v>570</v>
      </c>
      <c r="F49" s="79" t="s">
        <v>83</v>
      </c>
      <c r="G49" s="79" t="s">
        <v>95</v>
      </c>
      <c r="H49" s="79">
        <v>32850</v>
      </c>
    </row>
    <row r="50" spans="1:8" ht="14.25">
      <c r="A50" s="79" t="s">
        <v>78</v>
      </c>
      <c r="B50" s="79" t="s">
        <v>75</v>
      </c>
      <c r="C50" s="79" t="s">
        <v>79</v>
      </c>
      <c r="D50" s="94">
        <v>5</v>
      </c>
      <c r="E50" s="94">
        <v>570</v>
      </c>
      <c r="F50" s="79" t="s">
        <v>80</v>
      </c>
      <c r="G50" s="79" t="s">
        <v>96</v>
      </c>
      <c r="H50" s="79">
        <v>39150</v>
      </c>
    </row>
    <row r="51" spans="1:8" ht="14.25">
      <c r="A51" s="79" t="s">
        <v>78</v>
      </c>
      <c r="B51" s="79" t="s">
        <v>75</v>
      </c>
      <c r="C51" s="79" t="s">
        <v>79</v>
      </c>
      <c r="D51" s="94">
        <v>5</v>
      </c>
      <c r="E51" s="94">
        <v>570</v>
      </c>
      <c r="F51" s="79" t="s">
        <v>68</v>
      </c>
      <c r="G51" s="79" t="s">
        <v>97</v>
      </c>
      <c r="H51" s="79">
        <v>26550</v>
      </c>
    </row>
    <row r="52" spans="1:8" ht="14.25">
      <c r="A52" s="79" t="s">
        <v>78</v>
      </c>
      <c r="B52" s="79" t="s">
        <v>75</v>
      </c>
      <c r="C52" s="79" t="s">
        <v>79</v>
      </c>
      <c r="D52" s="94">
        <v>5</v>
      </c>
      <c r="E52" s="94">
        <v>570</v>
      </c>
      <c r="F52" s="79" t="s">
        <v>68</v>
      </c>
      <c r="G52" s="79" t="s">
        <v>98</v>
      </c>
      <c r="H52" s="79">
        <v>22250</v>
      </c>
    </row>
    <row r="53" spans="1:8" ht="14.25">
      <c r="A53" s="79" t="s">
        <v>78</v>
      </c>
      <c r="B53" s="79" t="s">
        <v>75</v>
      </c>
      <c r="C53" s="79" t="s">
        <v>79</v>
      </c>
      <c r="D53" s="94">
        <v>5</v>
      </c>
      <c r="E53" s="94">
        <v>570</v>
      </c>
      <c r="F53" s="79" t="s">
        <v>83</v>
      </c>
      <c r="G53" s="79" t="s">
        <v>98</v>
      </c>
      <c r="H53" s="79">
        <v>23150</v>
      </c>
    </row>
    <row r="54" spans="1:8" ht="14.25">
      <c r="A54" s="79" t="s">
        <v>81</v>
      </c>
      <c r="B54" s="79" t="s">
        <v>75</v>
      </c>
      <c r="C54" s="79" t="s">
        <v>82</v>
      </c>
      <c r="D54" s="94">
        <v>5</v>
      </c>
      <c r="E54" s="94">
        <v>330</v>
      </c>
      <c r="F54" s="79" t="s">
        <v>83</v>
      </c>
      <c r="G54" s="79" t="s">
        <v>69</v>
      </c>
      <c r="H54" s="79">
        <v>43200</v>
      </c>
    </row>
    <row r="55" spans="1:8" ht="14.25">
      <c r="A55" s="79" t="s">
        <v>81</v>
      </c>
      <c r="B55" s="79" t="s">
        <v>75</v>
      </c>
      <c r="C55" s="79" t="s">
        <v>82</v>
      </c>
      <c r="D55" s="94">
        <v>5</v>
      </c>
      <c r="E55" s="94">
        <v>330</v>
      </c>
      <c r="F55" s="79" t="s">
        <v>83</v>
      </c>
      <c r="G55" s="79" t="s">
        <v>69</v>
      </c>
      <c r="H55" s="79">
        <v>43200</v>
      </c>
    </row>
    <row r="56" spans="1:8" ht="14.25">
      <c r="A56" s="79" t="s">
        <v>89</v>
      </c>
      <c r="B56" s="79" t="s">
        <v>90</v>
      </c>
      <c r="C56" s="79" t="s">
        <v>91</v>
      </c>
      <c r="D56" s="94">
        <v>2</v>
      </c>
      <c r="E56" s="94">
        <v>240</v>
      </c>
      <c r="F56" s="79" t="s">
        <v>70</v>
      </c>
      <c r="G56" s="79" t="s">
        <v>97</v>
      </c>
      <c r="H56" s="79">
        <v>33300</v>
      </c>
    </row>
    <row r="57" spans="1:8" ht="14.25">
      <c r="A57" s="79" t="s">
        <v>81</v>
      </c>
      <c r="B57" s="79" t="s">
        <v>75</v>
      </c>
      <c r="C57" s="79" t="s">
        <v>82</v>
      </c>
      <c r="D57" s="94">
        <v>5</v>
      </c>
      <c r="E57" s="94">
        <v>330</v>
      </c>
      <c r="F57" s="79" t="s">
        <v>68</v>
      </c>
      <c r="G57" s="79" t="s">
        <v>93</v>
      </c>
      <c r="H57" s="79">
        <v>17550</v>
      </c>
    </row>
    <row r="58" spans="1:8" ht="14.25">
      <c r="A58" s="79" t="s">
        <v>81</v>
      </c>
      <c r="B58" s="79" t="s">
        <v>75</v>
      </c>
      <c r="C58" s="79" t="s">
        <v>82</v>
      </c>
      <c r="D58" s="94">
        <v>5</v>
      </c>
      <c r="E58" s="94">
        <v>330</v>
      </c>
      <c r="F58" s="79" t="s">
        <v>68</v>
      </c>
      <c r="G58" s="79" t="s">
        <v>94</v>
      </c>
      <c r="H58" s="79">
        <v>26100</v>
      </c>
    </row>
    <row r="59" spans="1:8" ht="14.25">
      <c r="A59" s="79" t="s">
        <v>81</v>
      </c>
      <c r="B59" s="79" t="s">
        <v>75</v>
      </c>
      <c r="C59" s="79" t="s">
        <v>82</v>
      </c>
      <c r="D59" s="94">
        <v>5</v>
      </c>
      <c r="E59" s="94">
        <v>330</v>
      </c>
      <c r="F59" s="79" t="s">
        <v>68</v>
      </c>
      <c r="G59" s="79" t="s">
        <v>95</v>
      </c>
      <c r="H59" s="79">
        <v>29250</v>
      </c>
    </row>
    <row r="60" spans="1:8" ht="14.25">
      <c r="A60" s="79" t="s">
        <v>87</v>
      </c>
      <c r="B60" s="79" t="s">
        <v>85</v>
      </c>
      <c r="C60" s="79" t="s">
        <v>88</v>
      </c>
      <c r="D60" s="94">
        <v>5</v>
      </c>
      <c r="E60" s="94">
        <v>510</v>
      </c>
      <c r="F60" s="79" t="s">
        <v>77</v>
      </c>
      <c r="G60" s="79" t="s">
        <v>97</v>
      </c>
      <c r="H60" s="79">
        <v>33750</v>
      </c>
    </row>
    <row r="61" spans="1:8" ht="14.25">
      <c r="A61" s="79" t="s">
        <v>71</v>
      </c>
      <c r="B61" s="79" t="s">
        <v>66</v>
      </c>
      <c r="C61" s="79" t="s">
        <v>72</v>
      </c>
      <c r="D61" s="94">
        <v>4</v>
      </c>
      <c r="E61" s="94">
        <v>310</v>
      </c>
      <c r="F61" s="79" t="s">
        <v>70</v>
      </c>
      <c r="G61" s="79" t="s">
        <v>92</v>
      </c>
      <c r="H61" s="79">
        <v>34650</v>
      </c>
    </row>
    <row r="62" spans="1:8" ht="14.25">
      <c r="A62" s="79" t="s">
        <v>81</v>
      </c>
      <c r="B62" s="79" t="s">
        <v>75</v>
      </c>
      <c r="C62" s="79" t="s">
        <v>82</v>
      </c>
      <c r="D62" s="94">
        <v>5</v>
      </c>
      <c r="E62" s="94">
        <v>330</v>
      </c>
      <c r="F62" s="79" t="s">
        <v>68</v>
      </c>
      <c r="G62" s="79" t="s">
        <v>98</v>
      </c>
      <c r="H62" s="79">
        <v>31250</v>
      </c>
    </row>
    <row r="63" spans="1:8" ht="14.25">
      <c r="A63" s="79" t="s">
        <v>71</v>
      </c>
      <c r="B63" s="79" t="s">
        <v>66</v>
      </c>
      <c r="C63" s="79" t="s">
        <v>72</v>
      </c>
      <c r="D63" s="94">
        <v>4</v>
      </c>
      <c r="E63" s="94">
        <v>310</v>
      </c>
      <c r="F63" s="79" t="s">
        <v>70</v>
      </c>
      <c r="G63" s="79" t="s">
        <v>94</v>
      </c>
      <c r="H63" s="79">
        <v>35100</v>
      </c>
    </row>
    <row r="64" spans="1:8" ht="14.25">
      <c r="A64" s="79" t="s">
        <v>87</v>
      </c>
      <c r="B64" s="79" t="s">
        <v>85</v>
      </c>
      <c r="C64" s="79" t="s">
        <v>88</v>
      </c>
      <c r="D64" s="94">
        <v>5</v>
      </c>
      <c r="E64" s="94">
        <v>510</v>
      </c>
      <c r="F64" s="79" t="s">
        <v>77</v>
      </c>
      <c r="G64" s="79" t="s">
        <v>96</v>
      </c>
      <c r="H64" s="79">
        <v>36000</v>
      </c>
    </row>
    <row r="65" spans="1:8" ht="14.25">
      <c r="A65" s="79" t="s">
        <v>84</v>
      </c>
      <c r="B65" s="79" t="s">
        <v>85</v>
      </c>
      <c r="C65" s="79" t="s">
        <v>86</v>
      </c>
      <c r="D65" s="94">
        <v>5</v>
      </c>
      <c r="E65" s="94">
        <v>280</v>
      </c>
      <c r="F65" s="79" t="s">
        <v>80</v>
      </c>
      <c r="G65" s="79" t="s">
        <v>69</v>
      </c>
      <c r="H65" s="79">
        <v>45450</v>
      </c>
    </row>
    <row r="66" spans="1:8" ht="14.25">
      <c r="A66" s="79" t="s">
        <v>65</v>
      </c>
      <c r="B66" s="79" t="s">
        <v>66</v>
      </c>
      <c r="C66" s="79" t="s">
        <v>67</v>
      </c>
      <c r="D66" s="94">
        <v>5</v>
      </c>
      <c r="E66" s="94">
        <v>580</v>
      </c>
      <c r="F66" s="79" t="s">
        <v>70</v>
      </c>
      <c r="G66" s="79" t="s">
        <v>69</v>
      </c>
      <c r="H66" s="79">
        <v>37350</v>
      </c>
    </row>
    <row r="67" spans="1:8" ht="14.25">
      <c r="A67" s="79" t="s">
        <v>71</v>
      </c>
      <c r="B67" s="79" t="s">
        <v>66</v>
      </c>
      <c r="C67" s="79" t="s">
        <v>72</v>
      </c>
      <c r="D67" s="94">
        <v>4</v>
      </c>
      <c r="E67" s="94">
        <v>310</v>
      </c>
      <c r="F67" s="79" t="s">
        <v>70</v>
      </c>
      <c r="G67" s="79" t="s">
        <v>98</v>
      </c>
      <c r="H67" s="79">
        <v>39800</v>
      </c>
    </row>
    <row r="68" spans="1:8" ht="14.25">
      <c r="A68" s="79" t="s">
        <v>84</v>
      </c>
      <c r="B68" s="79" t="s">
        <v>85</v>
      </c>
      <c r="C68" s="79" t="s">
        <v>86</v>
      </c>
      <c r="D68" s="94">
        <v>5</v>
      </c>
      <c r="E68" s="94">
        <v>280</v>
      </c>
      <c r="F68" s="79" t="s">
        <v>70</v>
      </c>
      <c r="G68" s="79" t="s">
        <v>95</v>
      </c>
      <c r="H68" s="79">
        <v>40950</v>
      </c>
    </row>
    <row r="69" spans="1:8" ht="14.25">
      <c r="A69" s="79" t="s">
        <v>87</v>
      </c>
      <c r="B69" s="79" t="s">
        <v>85</v>
      </c>
      <c r="C69" s="79" t="s">
        <v>88</v>
      </c>
      <c r="D69" s="94">
        <v>5</v>
      </c>
      <c r="E69" s="94">
        <v>510</v>
      </c>
      <c r="F69" s="79" t="s">
        <v>77</v>
      </c>
      <c r="G69" s="79" t="s">
        <v>69</v>
      </c>
      <c r="H69" s="79">
        <v>41400</v>
      </c>
    </row>
    <row r="70" spans="1:8" ht="14.25">
      <c r="A70" s="79" t="s">
        <v>84</v>
      </c>
      <c r="B70" s="79" t="s">
        <v>85</v>
      </c>
      <c r="C70" s="79" t="s">
        <v>86</v>
      </c>
      <c r="D70" s="94">
        <v>5</v>
      </c>
      <c r="E70" s="94">
        <v>280</v>
      </c>
      <c r="F70" s="79" t="s">
        <v>80</v>
      </c>
      <c r="G70" s="79" t="s">
        <v>97</v>
      </c>
      <c r="H70" s="79">
        <v>35550</v>
      </c>
    </row>
    <row r="71" spans="1:8" ht="14.25">
      <c r="A71" s="79" t="s">
        <v>84</v>
      </c>
      <c r="B71" s="79" t="s">
        <v>85</v>
      </c>
      <c r="C71" s="79" t="s">
        <v>86</v>
      </c>
      <c r="D71" s="94">
        <v>5</v>
      </c>
      <c r="E71" s="94">
        <v>280</v>
      </c>
      <c r="F71" s="79" t="s">
        <v>70</v>
      </c>
      <c r="G71" s="79" t="s">
        <v>96</v>
      </c>
      <c r="H71" s="79">
        <v>41850</v>
      </c>
    </row>
    <row r="72" spans="1:8" ht="14.25">
      <c r="A72" s="79" t="s">
        <v>71</v>
      </c>
      <c r="B72" s="79" t="s">
        <v>66</v>
      </c>
      <c r="C72" s="79" t="s">
        <v>72</v>
      </c>
      <c r="D72" s="94">
        <v>4</v>
      </c>
      <c r="E72" s="94">
        <v>310</v>
      </c>
      <c r="F72" s="79" t="s">
        <v>70</v>
      </c>
      <c r="G72" s="79" t="s">
        <v>95</v>
      </c>
      <c r="H72" s="79">
        <v>42750</v>
      </c>
    </row>
    <row r="73" spans="1:8" ht="14.25">
      <c r="A73" s="79" t="s">
        <v>87</v>
      </c>
      <c r="B73" s="79" t="s">
        <v>85</v>
      </c>
      <c r="C73" s="79" t="s">
        <v>88</v>
      </c>
      <c r="D73" s="94">
        <v>5</v>
      </c>
      <c r="E73" s="94">
        <v>510</v>
      </c>
      <c r="F73" s="79" t="s">
        <v>68</v>
      </c>
      <c r="G73" s="79" t="s">
        <v>92</v>
      </c>
      <c r="H73" s="79">
        <v>31500</v>
      </c>
    </row>
    <row r="74" spans="1:8" ht="14.25">
      <c r="A74" s="79" t="s">
        <v>87</v>
      </c>
      <c r="B74" s="79" t="s">
        <v>85</v>
      </c>
      <c r="C74" s="79" t="s">
        <v>88</v>
      </c>
      <c r="D74" s="94">
        <v>5</v>
      </c>
      <c r="E74" s="94">
        <v>510</v>
      </c>
      <c r="F74" s="79" t="s">
        <v>68</v>
      </c>
      <c r="G74" s="79" t="s">
        <v>93</v>
      </c>
      <c r="H74" s="79">
        <v>30600</v>
      </c>
    </row>
    <row r="75" spans="1:8" ht="14.25">
      <c r="A75" s="79" t="s">
        <v>84</v>
      </c>
      <c r="B75" s="79" t="s">
        <v>85</v>
      </c>
      <c r="C75" s="79" t="s">
        <v>86</v>
      </c>
      <c r="D75" s="94">
        <v>5</v>
      </c>
      <c r="E75" s="94">
        <v>280</v>
      </c>
      <c r="F75" s="79" t="s">
        <v>73</v>
      </c>
      <c r="G75" s="79" t="s">
        <v>94</v>
      </c>
      <c r="H75" s="79">
        <v>24750</v>
      </c>
    </row>
    <row r="76" spans="1:8" ht="14.25">
      <c r="A76" s="79" t="s">
        <v>87</v>
      </c>
      <c r="B76" s="79" t="s">
        <v>85</v>
      </c>
      <c r="C76" s="79" t="s">
        <v>88</v>
      </c>
      <c r="D76" s="94">
        <v>5</v>
      </c>
      <c r="E76" s="94">
        <v>510</v>
      </c>
      <c r="F76" s="79" t="s">
        <v>73</v>
      </c>
      <c r="G76" s="79" t="s">
        <v>69</v>
      </c>
      <c r="H76" s="79">
        <v>23850</v>
      </c>
    </row>
    <row r="77" spans="1:8" ht="14.25">
      <c r="A77" s="79" t="s">
        <v>121</v>
      </c>
      <c r="B77" s="79" t="s">
        <v>66</v>
      </c>
      <c r="C77" s="90" t="s">
        <v>118</v>
      </c>
      <c r="D77" s="94">
        <v>5</v>
      </c>
      <c r="E77" s="94">
        <v>470</v>
      </c>
      <c r="F77" s="79" t="s">
        <v>70</v>
      </c>
      <c r="G77" s="79" t="s">
        <v>97</v>
      </c>
      <c r="H77" s="79">
        <v>46350</v>
      </c>
    </row>
    <row r="78" spans="1:8" ht="14.25">
      <c r="A78" s="79" t="s">
        <v>84</v>
      </c>
      <c r="B78" s="79" t="s">
        <v>85</v>
      </c>
      <c r="C78" s="79" t="s">
        <v>86</v>
      </c>
      <c r="D78" s="94">
        <v>5</v>
      </c>
      <c r="E78" s="94">
        <v>280</v>
      </c>
      <c r="F78" s="79" t="s">
        <v>73</v>
      </c>
      <c r="G78" s="79" t="s">
        <v>92</v>
      </c>
      <c r="H78" s="79">
        <v>22500</v>
      </c>
    </row>
    <row r="79" spans="1:8" ht="14.25">
      <c r="A79" s="79" t="s">
        <v>87</v>
      </c>
      <c r="B79" s="79" t="s">
        <v>85</v>
      </c>
      <c r="C79" s="79" t="s">
        <v>88</v>
      </c>
      <c r="D79" s="94">
        <v>5</v>
      </c>
      <c r="E79" s="94">
        <v>510</v>
      </c>
      <c r="F79" s="79" t="s">
        <v>77</v>
      </c>
      <c r="G79" s="79" t="s">
        <v>69</v>
      </c>
      <c r="H79" s="79">
        <v>50400</v>
      </c>
    </row>
    <row r="80" spans="1:8" ht="14.25">
      <c r="A80" s="79" t="s">
        <v>84</v>
      </c>
      <c r="B80" s="79" t="s">
        <v>85</v>
      </c>
      <c r="C80" s="79" t="s">
        <v>86</v>
      </c>
      <c r="D80" s="94">
        <v>5</v>
      </c>
      <c r="E80" s="94">
        <v>280</v>
      </c>
      <c r="F80" s="79" t="s">
        <v>73</v>
      </c>
      <c r="G80" s="79" t="s">
        <v>69</v>
      </c>
      <c r="H80" s="79">
        <v>16200</v>
      </c>
    </row>
  </sheetData>
  <mergeCells count="7">
    <mergeCell ref="J33:J34"/>
    <mergeCell ref="J29:J30"/>
    <mergeCell ref="J31:J32"/>
    <mergeCell ref="J21:J22"/>
    <mergeCell ref="J23:J24"/>
    <mergeCell ref="J25:J26"/>
    <mergeCell ref="J27:J28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39" customWidth="1"/>
    <col min="2" max="8" width="12.57421875" style="38" customWidth="1"/>
    <col min="9" max="16384" width="11.421875" style="39" customWidth="1"/>
  </cols>
  <sheetData>
    <row r="1" ht="27">
      <c r="A1" s="37" t="s">
        <v>51</v>
      </c>
    </row>
    <row r="3" spans="1:8" s="72" customFormat="1" ht="22.5" customHeight="1">
      <c r="A3" s="69" t="s">
        <v>23</v>
      </c>
      <c r="B3" s="70"/>
      <c r="C3" s="70"/>
      <c r="D3" s="70"/>
      <c r="E3" s="70"/>
      <c r="F3" s="70"/>
      <c r="G3" s="70"/>
      <c r="H3" s="71"/>
    </row>
    <row r="4" spans="1:8" ht="12.75">
      <c r="A4" s="40" t="s">
        <v>24</v>
      </c>
      <c r="B4" s="41" t="s">
        <v>54</v>
      </c>
      <c r="C4" s="42">
        <v>4</v>
      </c>
      <c r="D4" s="41" t="s">
        <v>57</v>
      </c>
      <c r="E4" s="41" t="s">
        <v>56</v>
      </c>
      <c r="F4" s="42">
        <v>2</v>
      </c>
      <c r="G4" s="41" t="s">
        <v>55</v>
      </c>
      <c r="H4" s="43" t="s">
        <v>53</v>
      </c>
    </row>
    <row r="5" spans="1:8" s="72" customFormat="1" ht="22.5" customHeight="1">
      <c r="A5" s="69" t="s">
        <v>23</v>
      </c>
      <c r="B5" s="70" t="s">
        <v>26</v>
      </c>
      <c r="C5" s="70" t="s">
        <v>27</v>
      </c>
      <c r="D5" s="70" t="s">
        <v>28</v>
      </c>
      <c r="E5" s="70" t="s">
        <v>29</v>
      </c>
      <c r="F5" s="70" t="s">
        <v>30</v>
      </c>
      <c r="G5" s="70" t="s">
        <v>31</v>
      </c>
      <c r="H5" s="71" t="s">
        <v>32</v>
      </c>
    </row>
    <row r="6" spans="1:8" ht="12.75">
      <c r="A6" s="44" t="s">
        <v>33</v>
      </c>
      <c r="B6" s="45" t="s">
        <v>34</v>
      </c>
      <c r="C6" s="46" t="s">
        <v>34</v>
      </c>
      <c r="D6" s="46" t="s">
        <v>34</v>
      </c>
      <c r="E6" s="46" t="s">
        <v>34</v>
      </c>
      <c r="F6" s="46" t="s">
        <v>35</v>
      </c>
      <c r="G6" s="46" t="s">
        <v>35</v>
      </c>
      <c r="H6" s="47" t="s">
        <v>35</v>
      </c>
    </row>
    <row r="7" spans="1:8" ht="12.75">
      <c r="A7" s="40" t="s">
        <v>36</v>
      </c>
      <c r="B7" s="41">
        <v>4</v>
      </c>
      <c r="C7" s="41">
        <v>3.5</v>
      </c>
      <c r="D7" s="41">
        <v>5</v>
      </c>
      <c r="E7" s="41">
        <v>3</v>
      </c>
      <c r="F7" s="41">
        <v>4.5</v>
      </c>
      <c r="G7" s="41">
        <v>4</v>
      </c>
      <c r="H7" s="43">
        <v>5</v>
      </c>
    </row>
    <row r="8" spans="1:8" ht="12.75">
      <c r="A8" s="40" t="s">
        <v>37</v>
      </c>
      <c r="B8" s="41">
        <v>5</v>
      </c>
      <c r="C8" s="41">
        <v>5</v>
      </c>
      <c r="D8" s="41">
        <v>5.5</v>
      </c>
      <c r="E8" s="41">
        <v>4.5</v>
      </c>
      <c r="F8" s="41">
        <v>3</v>
      </c>
      <c r="G8" s="41">
        <v>3.5</v>
      </c>
      <c r="H8" s="43">
        <v>4</v>
      </c>
    </row>
    <row r="9" spans="1:8" ht="12.75">
      <c r="A9" s="40" t="s">
        <v>38</v>
      </c>
      <c r="B9" s="41">
        <v>4.5</v>
      </c>
      <c r="C9" s="41">
        <v>5</v>
      </c>
      <c r="D9" s="41">
        <v>5</v>
      </c>
      <c r="E9" s="41">
        <v>4</v>
      </c>
      <c r="F9" s="41">
        <v>3.5</v>
      </c>
      <c r="G9" s="41">
        <v>4</v>
      </c>
      <c r="H9" s="43">
        <v>3.5</v>
      </c>
    </row>
    <row r="10" spans="1:8" ht="12.75">
      <c r="A10" s="40" t="s">
        <v>39</v>
      </c>
      <c r="B10" s="41">
        <v>3</v>
      </c>
      <c r="C10" s="41">
        <v>3</v>
      </c>
      <c r="D10" s="41">
        <v>3.5</v>
      </c>
      <c r="E10" s="41">
        <v>4</v>
      </c>
      <c r="F10" s="41">
        <v>5</v>
      </c>
      <c r="G10" s="41">
        <v>3.5</v>
      </c>
      <c r="H10" s="43">
        <v>4</v>
      </c>
    </row>
    <row r="11" spans="1:8" ht="12.75">
      <c r="A11" s="48" t="s">
        <v>40</v>
      </c>
      <c r="B11" s="49">
        <v>5</v>
      </c>
      <c r="C11" s="49">
        <v>3.5</v>
      </c>
      <c r="D11" s="49">
        <v>5</v>
      </c>
      <c r="E11" s="49">
        <v>3</v>
      </c>
      <c r="F11" s="49">
        <v>5</v>
      </c>
      <c r="G11" s="49">
        <v>3.5</v>
      </c>
      <c r="H11" s="50">
        <v>5</v>
      </c>
    </row>
    <row r="12" spans="1:8" ht="12.75">
      <c r="A12" s="51" t="s">
        <v>13</v>
      </c>
      <c r="B12" s="77">
        <f>AVERAGE(B7:B11)</f>
        <v>4.3</v>
      </c>
      <c r="C12" s="77">
        <f aca="true" t="shared" si="0" ref="C12:H12">AVERAGE(C7:C11)</f>
        <v>4</v>
      </c>
      <c r="D12" s="77">
        <f t="shared" si="0"/>
        <v>4.8</v>
      </c>
      <c r="E12" s="77">
        <f t="shared" si="0"/>
        <v>3.7</v>
      </c>
      <c r="F12" s="77">
        <f t="shared" si="0"/>
        <v>4.2</v>
      </c>
      <c r="G12" s="77">
        <f t="shared" si="0"/>
        <v>3.7</v>
      </c>
      <c r="H12" s="78">
        <f t="shared" si="0"/>
        <v>4.3</v>
      </c>
    </row>
    <row r="13" spans="1:8" ht="12.75">
      <c r="A13" s="40" t="s">
        <v>41</v>
      </c>
      <c r="B13" s="41">
        <f aca="true" t="shared" si="1" ref="B13:H13">COUNTIF(B7:B11,$H$4)</f>
        <v>1</v>
      </c>
      <c r="C13" s="41">
        <f t="shared" si="1"/>
        <v>3</v>
      </c>
      <c r="D13" s="41">
        <f t="shared" si="1"/>
        <v>1</v>
      </c>
      <c r="E13" s="41">
        <f t="shared" si="1"/>
        <v>2</v>
      </c>
      <c r="F13" s="41">
        <f t="shared" si="1"/>
        <v>2</v>
      </c>
      <c r="G13" s="41">
        <f t="shared" si="1"/>
        <v>3</v>
      </c>
      <c r="H13" s="43">
        <f t="shared" si="1"/>
        <v>1</v>
      </c>
    </row>
    <row r="14" spans="1:8" ht="12.75">
      <c r="A14" s="40" t="s">
        <v>42</v>
      </c>
      <c r="B14" s="41">
        <f aca="true" t="shared" si="2" ref="B14:H14">SUMIF(B7:B11,$H$4,B7:B11)</f>
        <v>3</v>
      </c>
      <c r="C14" s="41">
        <f t="shared" si="2"/>
        <v>10</v>
      </c>
      <c r="D14" s="41">
        <f t="shared" si="2"/>
        <v>3.5</v>
      </c>
      <c r="E14" s="41">
        <f t="shared" si="2"/>
        <v>6</v>
      </c>
      <c r="F14" s="41">
        <f t="shared" si="2"/>
        <v>6.5</v>
      </c>
      <c r="G14" s="41">
        <f t="shared" si="2"/>
        <v>10.5</v>
      </c>
      <c r="H14" s="43">
        <f t="shared" si="2"/>
        <v>3.5</v>
      </c>
    </row>
    <row r="15" spans="1:8" ht="12.75">
      <c r="A15" s="51" t="s">
        <v>43</v>
      </c>
      <c r="B15" s="52">
        <f aca="true" t="shared" si="3" ref="B15:H15">B13*$C$4-B14</f>
        <v>1</v>
      </c>
      <c r="C15" s="52">
        <f t="shared" si="3"/>
        <v>2</v>
      </c>
      <c r="D15" s="52">
        <f t="shared" si="3"/>
        <v>0.5</v>
      </c>
      <c r="E15" s="52">
        <f t="shared" si="3"/>
        <v>2</v>
      </c>
      <c r="F15" s="52">
        <f t="shared" si="3"/>
        <v>1.5</v>
      </c>
      <c r="G15" s="52">
        <f t="shared" si="3"/>
        <v>1.5</v>
      </c>
      <c r="H15" s="53">
        <f t="shared" si="3"/>
        <v>0.5</v>
      </c>
    </row>
    <row r="16" spans="1:8" ht="12.75">
      <c r="A16" s="54" t="s">
        <v>44</v>
      </c>
      <c r="B16" s="55" t="str">
        <f>IF(AND(B12&gt;=$C$4,B15&lt;$F$4),"ja","nein")</f>
        <v>ja</v>
      </c>
      <c r="C16" s="55" t="str">
        <f aca="true" t="shared" si="4" ref="C16:H16">IF(AND(C12&gt;=$C$4,C15&lt;$F$4),"ja","nein")</f>
        <v>nein</v>
      </c>
      <c r="D16" s="55" t="str">
        <f t="shared" si="4"/>
        <v>ja</v>
      </c>
      <c r="E16" s="55" t="str">
        <f t="shared" si="4"/>
        <v>nein</v>
      </c>
      <c r="F16" s="55" t="str">
        <f t="shared" si="4"/>
        <v>ja</v>
      </c>
      <c r="G16" s="55" t="str">
        <f t="shared" si="4"/>
        <v>nein</v>
      </c>
      <c r="H16" s="56" t="str">
        <f t="shared" si="4"/>
        <v>ja</v>
      </c>
    </row>
    <row r="19" spans="1:7" s="72" customFormat="1" ht="22.5" customHeight="1">
      <c r="A19" s="73" t="s">
        <v>52</v>
      </c>
      <c r="B19" s="74"/>
      <c r="C19" s="74"/>
      <c r="D19" s="75"/>
      <c r="E19" s="76"/>
      <c r="F19" s="76"/>
      <c r="G19" s="76"/>
    </row>
    <row r="20" spans="1:8" ht="12.75">
      <c r="A20" s="57" t="s">
        <v>45</v>
      </c>
      <c r="B20" s="58"/>
      <c r="C20" s="59"/>
      <c r="D20" s="60" t="str">
        <f>IF(AND(B16="ja",C16="ja"),"ja","nein")</f>
        <v>nein</v>
      </c>
      <c r="H20" s="39"/>
    </row>
    <row r="21" spans="1:8" ht="12.75">
      <c r="A21" s="61" t="s">
        <v>46</v>
      </c>
      <c r="B21" s="62"/>
      <c r="C21" s="63"/>
      <c r="D21" s="64" t="str">
        <f>IF(OR(B16="ja",C16="ja"),"ja","nein")</f>
        <v>ja</v>
      </c>
      <c r="H21" s="39"/>
    </row>
    <row r="22" spans="1:8" ht="12.75">
      <c r="A22" s="61" t="s">
        <v>47</v>
      </c>
      <c r="B22" s="62"/>
      <c r="C22" s="63"/>
      <c r="D22" s="64" t="str">
        <f>IF(AND(B16="ja",C16="ja"),"beide",IF(AND(B16="ja",C16="nein"),"Anita",IF(AND(B16="nein",C16="ja"),"Barbara","keine")))</f>
        <v>Anita</v>
      </c>
      <c r="H22" s="39"/>
    </row>
    <row r="23" spans="1:8" ht="12.75">
      <c r="A23" s="61" t="s">
        <v>48</v>
      </c>
      <c r="B23" s="62"/>
      <c r="C23" s="63"/>
      <c r="D23" s="64" t="str">
        <f>IF(COUNTIF(B16:H16,"ja")&gt;COUNTIF(B16:H16,"nein"),"Mehrheit","Minderheit")</f>
        <v>Mehrheit</v>
      </c>
      <c r="H23" s="39"/>
    </row>
    <row r="24" spans="1:8" ht="12.75">
      <c r="A24" s="61" t="s">
        <v>49</v>
      </c>
      <c r="B24" s="62"/>
      <c r="C24" s="63"/>
      <c r="D24" s="64">
        <f>COUNTIF(B6:H6,"m")</f>
        <v>3</v>
      </c>
      <c r="H24" s="39"/>
    </row>
    <row r="25" spans="1:8" ht="12.75">
      <c r="A25" s="65" t="s">
        <v>50</v>
      </c>
      <c r="B25" s="66"/>
      <c r="C25" s="67"/>
      <c r="D25" s="68">
        <f>SUMIF(B6:H6,"w",B9:H9)/COUNTIF(B6:H6,"w")</f>
        <v>4.625</v>
      </c>
      <c r="H25" s="3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6" width="17.28125" style="1" customWidth="1"/>
    <col min="7" max="16384" width="11.421875" style="1" customWidth="1"/>
  </cols>
  <sheetData>
    <row r="1" spans="1:6" ht="27">
      <c r="A1" s="4" t="s">
        <v>3</v>
      </c>
      <c r="F1" s="11" t="s">
        <v>9</v>
      </c>
    </row>
    <row r="3" spans="1:6" ht="18">
      <c r="A3" s="6" t="s">
        <v>8</v>
      </c>
      <c r="B3" s="7"/>
      <c r="C3" s="7"/>
      <c r="D3" s="7"/>
      <c r="E3" s="7"/>
      <c r="F3" s="7"/>
    </row>
    <row r="4" spans="1:6" ht="14.25">
      <c r="A4" s="5" t="s">
        <v>11</v>
      </c>
      <c r="B4" s="2"/>
      <c r="C4" s="2"/>
      <c r="D4" s="2"/>
      <c r="E4" s="5">
        <v>220</v>
      </c>
      <c r="F4" s="2"/>
    </row>
    <row r="5" spans="1:6" s="8" customFormat="1" ht="14.25">
      <c r="A5" s="5" t="s">
        <v>4</v>
      </c>
      <c r="B5" s="5"/>
      <c r="C5" s="5"/>
      <c r="D5" s="5"/>
      <c r="E5" s="5">
        <v>100</v>
      </c>
      <c r="F5" s="5"/>
    </row>
    <row r="6" spans="1:6" s="8" customFormat="1" ht="14.25">
      <c r="A6" s="5" t="s">
        <v>5</v>
      </c>
      <c r="B6" s="5"/>
      <c r="C6" s="5"/>
      <c r="D6" s="5"/>
      <c r="E6" s="10">
        <v>0.1</v>
      </c>
      <c r="F6" s="5"/>
    </row>
    <row r="7" spans="1:6" ht="18">
      <c r="A7" s="6" t="s">
        <v>2</v>
      </c>
      <c r="B7" s="7"/>
      <c r="C7" s="7"/>
      <c r="D7" s="7"/>
      <c r="E7" s="7"/>
      <c r="F7" s="7"/>
    </row>
    <row r="8" spans="1:6" ht="14.25">
      <c r="A8" s="5" t="s">
        <v>1</v>
      </c>
      <c r="B8" s="5">
        <v>230</v>
      </c>
      <c r="C8" s="5">
        <v>400</v>
      </c>
      <c r="D8" s="5">
        <v>600</v>
      </c>
      <c r="E8" s="5">
        <v>1200</v>
      </c>
      <c r="F8" s="5">
        <v>1500</v>
      </c>
    </row>
    <row r="9" spans="1:6" ht="14.25">
      <c r="A9" s="5" t="s">
        <v>6</v>
      </c>
      <c r="B9" s="9">
        <v>0</v>
      </c>
      <c r="C9" s="9">
        <v>0.08</v>
      </c>
      <c r="D9" s="9">
        <v>0.15</v>
      </c>
      <c r="E9" s="9">
        <v>0.3</v>
      </c>
      <c r="F9" s="9">
        <v>0.4</v>
      </c>
    </row>
    <row r="10" spans="1:6" ht="14.25">
      <c r="A10" s="5" t="s">
        <v>7</v>
      </c>
      <c r="B10" s="5">
        <f>E4</f>
        <v>220</v>
      </c>
      <c r="C10" s="5">
        <f>$B$10-$B$10*C9</f>
        <v>202.4</v>
      </c>
      <c r="D10" s="5">
        <f>$B$10-$B$10*D9</f>
        <v>187</v>
      </c>
      <c r="E10" s="5">
        <f>$B$10-$B$10*E9</f>
        <v>154</v>
      </c>
      <c r="F10" s="5">
        <f>$B$10-$B$10*F9</f>
        <v>132</v>
      </c>
    </row>
    <row r="11" spans="1:6" ht="14.25">
      <c r="A11" s="7" t="s">
        <v>0</v>
      </c>
      <c r="B11" s="7"/>
      <c r="C11" s="7"/>
      <c r="D11" s="7"/>
      <c r="E11" s="7"/>
      <c r="F11" s="7"/>
    </row>
    <row r="12" spans="1:6" ht="14.25">
      <c r="A12" s="5">
        <v>0</v>
      </c>
      <c r="B12" s="3">
        <f aca="true" t="shared" si="0" ref="B12:F21">B$10*12+IF($A12&lt;B$8,$A12,B$8+($A12-B$8)*$E$6)</f>
        <v>2640</v>
      </c>
      <c r="C12" s="3">
        <f t="shared" si="0"/>
        <v>2428.8</v>
      </c>
      <c r="D12" s="3">
        <f t="shared" si="0"/>
        <v>2244</v>
      </c>
      <c r="E12" s="3">
        <f t="shared" si="0"/>
        <v>1848</v>
      </c>
      <c r="F12" s="3">
        <f t="shared" si="0"/>
        <v>1584</v>
      </c>
    </row>
    <row r="13" spans="1:6" ht="14.25">
      <c r="A13" s="5">
        <f aca="true" t="shared" si="1" ref="A13:A32">A12+$E$5</f>
        <v>100</v>
      </c>
      <c r="B13" s="3">
        <f t="shared" si="0"/>
        <v>2740</v>
      </c>
      <c r="C13" s="3">
        <f t="shared" si="0"/>
        <v>2528.8</v>
      </c>
      <c r="D13" s="3">
        <f t="shared" si="0"/>
        <v>2344</v>
      </c>
      <c r="E13" s="3">
        <f t="shared" si="0"/>
        <v>1948</v>
      </c>
      <c r="F13" s="3">
        <f t="shared" si="0"/>
        <v>1684</v>
      </c>
    </row>
    <row r="14" spans="1:6" ht="14.25">
      <c r="A14" s="5">
        <f t="shared" si="1"/>
        <v>200</v>
      </c>
      <c r="B14" s="3">
        <f t="shared" si="0"/>
        <v>2840</v>
      </c>
      <c r="C14" s="3">
        <f t="shared" si="0"/>
        <v>2628.8</v>
      </c>
      <c r="D14" s="3">
        <f t="shared" si="0"/>
        <v>2444</v>
      </c>
      <c r="E14" s="3">
        <f t="shared" si="0"/>
        <v>2048</v>
      </c>
      <c r="F14" s="3">
        <f t="shared" si="0"/>
        <v>1784</v>
      </c>
    </row>
    <row r="15" spans="1:6" ht="14.25">
      <c r="A15" s="5">
        <f t="shared" si="1"/>
        <v>300</v>
      </c>
      <c r="B15" s="3">
        <f t="shared" si="0"/>
        <v>2877</v>
      </c>
      <c r="C15" s="3">
        <f t="shared" si="0"/>
        <v>2728.8</v>
      </c>
      <c r="D15" s="3">
        <f t="shared" si="0"/>
        <v>2544</v>
      </c>
      <c r="E15" s="3">
        <f t="shared" si="0"/>
        <v>2148</v>
      </c>
      <c r="F15" s="3">
        <f t="shared" si="0"/>
        <v>1884</v>
      </c>
    </row>
    <row r="16" spans="1:6" ht="14.25">
      <c r="A16" s="5">
        <f t="shared" si="1"/>
        <v>400</v>
      </c>
      <c r="B16" s="3">
        <f t="shared" si="0"/>
        <v>2887</v>
      </c>
      <c r="C16" s="3">
        <f t="shared" si="0"/>
        <v>2828.8</v>
      </c>
      <c r="D16" s="3">
        <f t="shared" si="0"/>
        <v>2644</v>
      </c>
      <c r="E16" s="3">
        <f t="shared" si="0"/>
        <v>2248</v>
      </c>
      <c r="F16" s="3">
        <f t="shared" si="0"/>
        <v>1984</v>
      </c>
    </row>
    <row r="17" spans="1:6" ht="14.25">
      <c r="A17" s="5">
        <f t="shared" si="1"/>
        <v>500</v>
      </c>
      <c r="B17" s="3">
        <f t="shared" si="0"/>
        <v>2897</v>
      </c>
      <c r="C17" s="3">
        <f t="shared" si="0"/>
        <v>2838.8</v>
      </c>
      <c r="D17" s="3">
        <f t="shared" si="0"/>
        <v>2744</v>
      </c>
      <c r="E17" s="3">
        <f t="shared" si="0"/>
        <v>2348</v>
      </c>
      <c r="F17" s="3">
        <f t="shared" si="0"/>
        <v>2084</v>
      </c>
    </row>
    <row r="18" spans="1:6" ht="14.25">
      <c r="A18" s="5">
        <f t="shared" si="1"/>
        <v>600</v>
      </c>
      <c r="B18" s="3">
        <f t="shared" si="0"/>
        <v>2907</v>
      </c>
      <c r="C18" s="3">
        <f t="shared" si="0"/>
        <v>2848.8</v>
      </c>
      <c r="D18" s="3">
        <f t="shared" si="0"/>
        <v>2844</v>
      </c>
      <c r="E18" s="3">
        <f t="shared" si="0"/>
        <v>2448</v>
      </c>
      <c r="F18" s="3">
        <f t="shared" si="0"/>
        <v>2184</v>
      </c>
    </row>
    <row r="19" spans="1:6" ht="14.25">
      <c r="A19" s="5">
        <f t="shared" si="1"/>
        <v>700</v>
      </c>
      <c r="B19" s="3">
        <f t="shared" si="0"/>
        <v>2917</v>
      </c>
      <c r="C19" s="3">
        <f t="shared" si="0"/>
        <v>2858.8</v>
      </c>
      <c r="D19" s="3">
        <f t="shared" si="0"/>
        <v>2854</v>
      </c>
      <c r="E19" s="3">
        <f t="shared" si="0"/>
        <v>2548</v>
      </c>
      <c r="F19" s="3">
        <f t="shared" si="0"/>
        <v>2284</v>
      </c>
    </row>
    <row r="20" spans="1:6" ht="14.25">
      <c r="A20" s="5">
        <f t="shared" si="1"/>
        <v>800</v>
      </c>
      <c r="B20" s="3">
        <f t="shared" si="0"/>
        <v>2927</v>
      </c>
      <c r="C20" s="3">
        <f t="shared" si="0"/>
        <v>2868.8</v>
      </c>
      <c r="D20" s="3">
        <f t="shared" si="0"/>
        <v>2864</v>
      </c>
      <c r="E20" s="3">
        <f t="shared" si="0"/>
        <v>2648</v>
      </c>
      <c r="F20" s="3">
        <f t="shared" si="0"/>
        <v>2384</v>
      </c>
    </row>
    <row r="21" spans="1:6" ht="14.25">
      <c r="A21" s="5">
        <f t="shared" si="1"/>
        <v>900</v>
      </c>
      <c r="B21" s="3">
        <f t="shared" si="0"/>
        <v>2937</v>
      </c>
      <c r="C21" s="3">
        <f t="shared" si="0"/>
        <v>2878.8</v>
      </c>
      <c r="D21" s="3">
        <f t="shared" si="0"/>
        <v>2874</v>
      </c>
      <c r="E21" s="3">
        <f t="shared" si="0"/>
        <v>2748</v>
      </c>
      <c r="F21" s="3">
        <f t="shared" si="0"/>
        <v>2484</v>
      </c>
    </row>
    <row r="22" spans="1:6" ht="14.25">
      <c r="A22" s="5">
        <f t="shared" si="1"/>
        <v>1000</v>
      </c>
      <c r="B22" s="3">
        <f aca="true" t="shared" si="2" ref="B22:F32">B$10*12+IF($A22&lt;B$8,$A22,B$8+($A22-B$8)*$E$6)</f>
        <v>2947</v>
      </c>
      <c r="C22" s="3">
        <f t="shared" si="2"/>
        <v>2888.8</v>
      </c>
      <c r="D22" s="3">
        <f t="shared" si="2"/>
        <v>2884</v>
      </c>
      <c r="E22" s="3">
        <f t="shared" si="2"/>
        <v>2848</v>
      </c>
      <c r="F22" s="3">
        <f t="shared" si="2"/>
        <v>2584</v>
      </c>
    </row>
    <row r="23" spans="1:6" ht="14.25">
      <c r="A23" s="5">
        <f t="shared" si="1"/>
        <v>1100</v>
      </c>
      <c r="B23" s="3">
        <f t="shared" si="2"/>
        <v>2957</v>
      </c>
      <c r="C23" s="3">
        <f t="shared" si="2"/>
        <v>2898.8</v>
      </c>
      <c r="D23" s="3">
        <f t="shared" si="2"/>
        <v>2894</v>
      </c>
      <c r="E23" s="3">
        <f t="shared" si="2"/>
        <v>2948</v>
      </c>
      <c r="F23" s="3">
        <f t="shared" si="2"/>
        <v>2684</v>
      </c>
    </row>
    <row r="24" spans="1:6" ht="14.25">
      <c r="A24" s="5">
        <f t="shared" si="1"/>
        <v>1200</v>
      </c>
      <c r="B24" s="3">
        <f t="shared" si="2"/>
        <v>2967</v>
      </c>
      <c r="C24" s="3">
        <f t="shared" si="2"/>
        <v>2908.8</v>
      </c>
      <c r="D24" s="3">
        <f t="shared" si="2"/>
        <v>2904</v>
      </c>
      <c r="E24" s="3">
        <f t="shared" si="2"/>
        <v>3048</v>
      </c>
      <c r="F24" s="3">
        <f t="shared" si="2"/>
        <v>2784</v>
      </c>
    </row>
    <row r="25" spans="1:6" ht="14.25">
      <c r="A25" s="5">
        <f t="shared" si="1"/>
        <v>1300</v>
      </c>
      <c r="B25" s="3">
        <f t="shared" si="2"/>
        <v>2977</v>
      </c>
      <c r="C25" s="3">
        <f t="shared" si="2"/>
        <v>2918.8</v>
      </c>
      <c r="D25" s="3">
        <f t="shared" si="2"/>
        <v>2914</v>
      </c>
      <c r="E25" s="3">
        <f t="shared" si="2"/>
        <v>3058</v>
      </c>
      <c r="F25" s="3">
        <f t="shared" si="2"/>
        <v>2884</v>
      </c>
    </row>
    <row r="26" spans="1:6" ht="14.25">
      <c r="A26" s="5">
        <f t="shared" si="1"/>
        <v>1400</v>
      </c>
      <c r="B26" s="3">
        <f t="shared" si="2"/>
        <v>2987</v>
      </c>
      <c r="C26" s="3">
        <f t="shared" si="2"/>
        <v>2928.8</v>
      </c>
      <c r="D26" s="3">
        <f t="shared" si="2"/>
        <v>2924</v>
      </c>
      <c r="E26" s="3">
        <f t="shared" si="2"/>
        <v>3068</v>
      </c>
      <c r="F26" s="3">
        <f t="shared" si="2"/>
        <v>2984</v>
      </c>
    </row>
    <row r="27" spans="1:6" ht="14.25">
      <c r="A27" s="5">
        <f t="shared" si="1"/>
        <v>1500</v>
      </c>
      <c r="B27" s="3">
        <f t="shared" si="2"/>
        <v>2997</v>
      </c>
      <c r="C27" s="3">
        <f t="shared" si="2"/>
        <v>2938.8</v>
      </c>
      <c r="D27" s="3">
        <f t="shared" si="2"/>
        <v>2934</v>
      </c>
      <c r="E27" s="3">
        <f t="shared" si="2"/>
        <v>3078</v>
      </c>
      <c r="F27" s="3">
        <f t="shared" si="2"/>
        <v>3084</v>
      </c>
    </row>
    <row r="28" spans="1:6" ht="14.25">
      <c r="A28" s="5">
        <f t="shared" si="1"/>
        <v>1600</v>
      </c>
      <c r="B28" s="3">
        <f t="shared" si="2"/>
        <v>3007</v>
      </c>
      <c r="C28" s="3">
        <f t="shared" si="2"/>
        <v>2948.8</v>
      </c>
      <c r="D28" s="3">
        <f t="shared" si="2"/>
        <v>2944</v>
      </c>
      <c r="E28" s="3">
        <f t="shared" si="2"/>
        <v>3088</v>
      </c>
      <c r="F28" s="3">
        <f t="shared" si="2"/>
        <v>3094</v>
      </c>
    </row>
    <row r="29" spans="1:6" ht="14.25">
      <c r="A29" s="5">
        <f t="shared" si="1"/>
        <v>1700</v>
      </c>
      <c r="B29" s="3">
        <f t="shared" si="2"/>
        <v>3017</v>
      </c>
      <c r="C29" s="3">
        <f t="shared" si="2"/>
        <v>2958.8</v>
      </c>
      <c r="D29" s="3">
        <f t="shared" si="2"/>
        <v>2954</v>
      </c>
      <c r="E29" s="3">
        <f t="shared" si="2"/>
        <v>3098</v>
      </c>
      <c r="F29" s="3">
        <f t="shared" si="2"/>
        <v>3104</v>
      </c>
    </row>
    <row r="30" spans="1:6" ht="14.25">
      <c r="A30" s="5">
        <f t="shared" si="1"/>
        <v>1800</v>
      </c>
      <c r="B30" s="3">
        <f t="shared" si="2"/>
        <v>3027</v>
      </c>
      <c r="C30" s="3">
        <f t="shared" si="2"/>
        <v>2968.8</v>
      </c>
      <c r="D30" s="3">
        <f t="shared" si="2"/>
        <v>2964</v>
      </c>
      <c r="E30" s="3">
        <f t="shared" si="2"/>
        <v>3108</v>
      </c>
      <c r="F30" s="3">
        <f t="shared" si="2"/>
        <v>3114</v>
      </c>
    </row>
    <row r="31" spans="1:6" ht="14.25">
      <c r="A31" s="5">
        <f t="shared" si="1"/>
        <v>1900</v>
      </c>
      <c r="B31" s="3">
        <f t="shared" si="2"/>
        <v>3037</v>
      </c>
      <c r="C31" s="3">
        <f t="shared" si="2"/>
        <v>2978.8</v>
      </c>
      <c r="D31" s="3">
        <f t="shared" si="2"/>
        <v>2974</v>
      </c>
      <c r="E31" s="3">
        <f t="shared" si="2"/>
        <v>3118</v>
      </c>
      <c r="F31" s="3">
        <f t="shared" si="2"/>
        <v>3124</v>
      </c>
    </row>
    <row r="32" spans="1:6" ht="14.25">
      <c r="A32" s="5">
        <f t="shared" si="1"/>
        <v>2000</v>
      </c>
      <c r="B32" s="3">
        <f t="shared" si="2"/>
        <v>3047</v>
      </c>
      <c r="C32" s="3">
        <f t="shared" si="2"/>
        <v>2988.8</v>
      </c>
      <c r="D32" s="3">
        <f t="shared" si="2"/>
        <v>2984</v>
      </c>
      <c r="E32" s="3">
        <f t="shared" si="2"/>
        <v>3128</v>
      </c>
      <c r="F32" s="3">
        <f t="shared" si="2"/>
        <v>3134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2001-12-13T11:21:53Z</dcterms:created>
  <dcterms:modified xsi:type="dcterms:W3CDTF">2011-04-25T05:42:19Z</dcterms:modified>
  <cp:category/>
  <cp:version/>
  <cp:contentType/>
  <cp:contentStatus/>
</cp:coreProperties>
</file>